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ВЕБ\Щанова С.Л\ВПН-2020\публикация на сайте\"/>
    </mc:Choice>
  </mc:AlternateContent>
  <xr:revisionPtr revIDLastSave="0" documentId="8_{4E9715B0-E2AD-484B-B99C-7A4F993CE18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Т1" sheetId="1" r:id="rId1"/>
    <sheet name="Т2" sheetId="4" r:id="rId2"/>
    <sheet name="Т3" sheetId="30" r:id="rId3"/>
    <sheet name="Т4" sheetId="33" r:id="rId4"/>
    <sheet name="Т5" sheetId="3" r:id="rId5"/>
    <sheet name="Т6" sheetId="12" r:id="rId6"/>
    <sheet name="Т6а" sheetId="45" r:id="rId7"/>
    <sheet name="Т7" sheetId="37" r:id="rId8"/>
    <sheet name="Т8" sheetId="43" r:id="rId9"/>
    <sheet name="Т9" sheetId="35" r:id="rId10"/>
    <sheet name="Т10" sheetId="34" r:id="rId11"/>
    <sheet name="Т11" sheetId="2" r:id="rId12"/>
    <sheet name="Т12" sheetId="32" r:id="rId13"/>
    <sheet name="Т13" sheetId="29" r:id="rId14"/>
    <sheet name="Т15" sheetId="44" r:id="rId15"/>
    <sheet name="Т16" sheetId="36" r:id="rId16"/>
    <sheet name="Т17" sheetId="31" r:id="rId17"/>
  </sheets>
  <definedNames>
    <definedName name="_xlnm.Print_Titles" localSheetId="11">Т11!$2:$4</definedName>
    <definedName name="_xlnm.Print_Titles" localSheetId="12">Т12!$2:$3</definedName>
    <definedName name="_xlnm.Print_Titles" localSheetId="13">Т13!$3:$5</definedName>
    <definedName name="_xlnm.Print_Titles" localSheetId="16">Т17!$2:$2</definedName>
    <definedName name="_xlnm.Print_Titles" localSheetId="2">Т3!$2:$4</definedName>
    <definedName name="_xlnm.Print_Titles" localSheetId="8">Т8!$3:$3</definedName>
  </definedNames>
  <calcPr calcId="191029"/>
</workbook>
</file>

<file path=xl/calcChain.xml><?xml version="1.0" encoding="utf-8"?>
<calcChain xmlns="http://schemas.openxmlformats.org/spreadsheetml/2006/main">
  <c r="B28" i="30" l="1"/>
  <c r="I5" i="30"/>
  <c r="E5" i="45"/>
  <c r="E6" i="45"/>
  <c r="E7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D6" i="45"/>
  <c r="D7" i="45"/>
  <c r="D8" i="45"/>
  <c r="D9" i="45"/>
  <c r="D10" i="45"/>
  <c r="D11" i="45"/>
  <c r="D12" i="45"/>
  <c r="D13" i="45"/>
  <c r="D14" i="45"/>
  <c r="D15" i="45"/>
  <c r="D16" i="45"/>
  <c r="D17" i="45"/>
  <c r="D18" i="45"/>
  <c r="D19" i="45"/>
  <c r="D20" i="45"/>
  <c r="D21" i="45"/>
  <c r="D22" i="45"/>
  <c r="D23" i="45"/>
  <c r="D24" i="45"/>
  <c r="D25" i="45"/>
  <c r="D26" i="45"/>
  <c r="D5" i="45"/>
  <c r="H58" i="33"/>
  <c r="I58" i="33"/>
  <c r="J58" i="33"/>
  <c r="K58" i="33"/>
  <c r="H57" i="33"/>
  <c r="I57" i="33"/>
  <c r="J57" i="33"/>
  <c r="K57" i="33"/>
  <c r="H56" i="33"/>
  <c r="I56" i="33"/>
  <c r="J56" i="33"/>
  <c r="K56" i="33"/>
  <c r="L58" i="33"/>
  <c r="L57" i="33"/>
  <c r="L56" i="33"/>
  <c r="H54" i="33"/>
  <c r="I54" i="33"/>
  <c r="J54" i="33"/>
  <c r="K54" i="33"/>
  <c r="L54" i="33"/>
  <c r="H53" i="33"/>
  <c r="I53" i="33"/>
  <c r="J53" i="33"/>
  <c r="K53" i="33"/>
  <c r="L53" i="33"/>
  <c r="H52" i="33"/>
  <c r="I52" i="33"/>
  <c r="J52" i="33"/>
  <c r="K52" i="33"/>
  <c r="L52" i="33"/>
  <c r="H50" i="33"/>
  <c r="I50" i="33"/>
  <c r="J50" i="33"/>
  <c r="K50" i="33"/>
  <c r="L50" i="33"/>
  <c r="H49" i="33"/>
  <c r="I49" i="33"/>
  <c r="J49" i="33"/>
  <c r="K49" i="33"/>
  <c r="L49" i="33"/>
  <c r="H48" i="33"/>
  <c r="I48" i="33"/>
  <c r="J48" i="33"/>
  <c r="K48" i="33"/>
  <c r="L48" i="33"/>
  <c r="H46" i="33"/>
  <c r="I46" i="33"/>
  <c r="J46" i="33"/>
  <c r="K46" i="33"/>
  <c r="L46" i="33"/>
  <c r="H45" i="33"/>
  <c r="I45" i="33"/>
  <c r="J45" i="33"/>
  <c r="K45" i="33"/>
  <c r="L45" i="33"/>
  <c r="H43" i="33"/>
  <c r="I43" i="33"/>
  <c r="J43" i="33"/>
  <c r="K43" i="33"/>
  <c r="L43" i="33"/>
  <c r="H42" i="33"/>
  <c r="I42" i="33"/>
  <c r="J42" i="33"/>
  <c r="K42" i="33"/>
  <c r="L42" i="33"/>
  <c r="H41" i="33"/>
  <c r="I41" i="33"/>
  <c r="J41" i="33"/>
  <c r="K41" i="33"/>
  <c r="L41" i="33"/>
  <c r="H40" i="33"/>
  <c r="I40" i="33"/>
  <c r="J40" i="33"/>
  <c r="K40" i="33"/>
  <c r="L40" i="33"/>
  <c r="H39" i="33"/>
  <c r="I39" i="33"/>
  <c r="J39" i="33"/>
  <c r="K39" i="33"/>
  <c r="L39" i="33"/>
  <c r="H38" i="33"/>
  <c r="I38" i="33"/>
  <c r="J38" i="33"/>
  <c r="K38" i="33"/>
  <c r="L38" i="33"/>
  <c r="H37" i="33"/>
  <c r="I37" i="33"/>
  <c r="J37" i="33"/>
  <c r="K37" i="33"/>
  <c r="L37" i="33"/>
  <c r="H35" i="33"/>
  <c r="I35" i="33"/>
  <c r="J35" i="33"/>
  <c r="K35" i="33"/>
  <c r="L35" i="33"/>
  <c r="H34" i="33"/>
  <c r="I34" i="33"/>
  <c r="J34" i="33"/>
  <c r="K34" i="33"/>
  <c r="L34" i="33"/>
  <c r="H29" i="33"/>
  <c r="I29" i="33"/>
  <c r="J29" i="33"/>
  <c r="K29" i="33"/>
  <c r="L29" i="33"/>
  <c r="H28" i="33"/>
  <c r="I28" i="33"/>
  <c r="J28" i="33"/>
  <c r="K28" i="33"/>
  <c r="L28" i="33"/>
  <c r="H27" i="33"/>
  <c r="I27" i="33"/>
  <c r="J27" i="33"/>
  <c r="K27" i="33"/>
  <c r="L27" i="33"/>
  <c r="H26" i="33"/>
  <c r="I26" i="33"/>
  <c r="J26" i="33"/>
  <c r="K26" i="33"/>
  <c r="L26" i="33"/>
  <c r="H25" i="33"/>
  <c r="I25" i="33"/>
  <c r="J25" i="33"/>
  <c r="K25" i="33"/>
  <c r="L25" i="33"/>
  <c r="H24" i="33"/>
  <c r="I24" i="33"/>
  <c r="J24" i="33"/>
  <c r="K24" i="33"/>
  <c r="L24" i="33"/>
  <c r="H23" i="33"/>
  <c r="I23" i="33"/>
  <c r="J23" i="33"/>
  <c r="K23" i="33"/>
  <c r="L23" i="33"/>
  <c r="H22" i="33"/>
  <c r="I22" i="33"/>
  <c r="J22" i="33"/>
  <c r="K22" i="33"/>
  <c r="L22" i="33"/>
  <c r="H21" i="33"/>
  <c r="I21" i="33"/>
  <c r="J21" i="33"/>
  <c r="K21" i="33"/>
  <c r="L21" i="33"/>
  <c r="J18" i="33"/>
  <c r="K18" i="33"/>
  <c r="L18" i="33"/>
  <c r="L17" i="33"/>
  <c r="J13" i="33"/>
  <c r="K13" i="33"/>
  <c r="L13" i="33"/>
  <c r="J12" i="33"/>
  <c r="K12" i="33"/>
  <c r="L12" i="33"/>
  <c r="J11" i="33"/>
  <c r="K11" i="33"/>
  <c r="L11" i="33"/>
  <c r="H9" i="33"/>
  <c r="I9" i="33"/>
  <c r="J9" i="33"/>
  <c r="K9" i="33"/>
  <c r="L9" i="33"/>
  <c r="L8" i="33"/>
  <c r="H5" i="33"/>
  <c r="I5" i="33"/>
  <c r="J5" i="33"/>
  <c r="K5" i="33"/>
  <c r="L5" i="33"/>
  <c r="H6" i="33"/>
  <c r="I6" i="33"/>
  <c r="J6" i="33"/>
  <c r="K6" i="33"/>
  <c r="L6" i="33"/>
  <c r="H4" i="33"/>
  <c r="I4" i="33"/>
  <c r="J4" i="33"/>
  <c r="K4" i="33"/>
  <c r="L4" i="33"/>
  <c r="I11" i="30"/>
  <c r="J11" i="30"/>
  <c r="H11" i="30"/>
  <c r="J5" i="30"/>
  <c r="H5" i="30"/>
  <c r="G11" i="30"/>
  <c r="F11" i="30"/>
  <c r="E11" i="30"/>
  <c r="D11" i="30"/>
  <c r="G7" i="30"/>
  <c r="F7" i="30"/>
  <c r="E7" i="30"/>
  <c r="D7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a.chetyrbok</author>
  </authors>
  <commentList>
    <comment ref="A1" authorId="0" shapeId="0" xr:uid="{00000000-0006-0000-0200-000001000000}">
      <text>
        <r>
          <rPr>
            <sz val="10"/>
            <rFont val="Arial"/>
            <family val="2"/>
            <charset val="204"/>
          </rPr>
          <t>&lt;CRM&gt;&lt;Area Name="TableHeader" PointerType="Begin" /&gt;&lt;Area Name="TableHeader" PointerType="End" /&gt;&lt;/CRM&gt;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ABeznozdrev</author>
  </authors>
  <commentList>
    <comment ref="A8" authorId="0" shapeId="0" xr:uid="{00000000-0006-0000-0300-000001000000}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Name="69401100" IsCalculated="false" UnionType="Replace"&gt;&lt;Dimension Name="N_TersonAte" HierarchyName="Parent" /&gt;&lt;/DimensionElement&gt;&lt;/MDX&gt;&lt;/CRM&gt;</t>
        </r>
      </text>
    </comment>
    <comment ref="A11" authorId="0" shapeId="0" xr:uid="{00000000-0006-0000-0300-000002000000}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Name="69401100" IsCalculated="false" UnionType="Replace"&gt;&lt;Dimension Name="N_TersonAte" HierarchyName="Parent" /&gt;&lt;/DimensionElement&gt;&lt;/MDX&gt;&lt;/CRM&gt;</t>
        </r>
      </text>
    </comment>
    <comment ref="A17" authorId="0" shapeId="0" xr:uid="{00000000-0006-0000-0300-000003000000}">
      <text>
        <r>
          <rPr>
            <sz val="9"/>
            <color rgb="FF000000"/>
            <rFont val="Arial"/>
            <family val="2"/>
            <charset val="204"/>
          </rPr>
          <t>&lt;CRM&gt;&lt;MDX&gt;&lt;DimensionElement Name="69401100" IsCalculated="false" UnionType="Replace"&gt;&lt;Dimension Name="N_TersonAte" HierarchyName="Parent" /&gt;&lt;/DimensionElement&gt;&lt;/MDX&gt;&lt;/CRM&gt;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p.novik</author>
  </authors>
  <commentList>
    <comment ref="B43" authorId="0" shapeId="0" xr:uid="{00000000-0006-0000-0400-000030000000}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  <comment ref="B49" authorId="0" shapeId="0" xr:uid="{00000000-0006-0000-0400-000031000000}">
      <text>
        <r>
          <rPr>
            <sz val="10"/>
            <rFont val="Arial"/>
            <family val="2"/>
            <charset val="204"/>
          </rPr>
          <t>&lt;CRM&gt;&lt;Area Name="Body" PointerType="Begin" /&gt;&lt;/CRM&gt;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p.novik</author>
  </authors>
  <commentList>
    <comment ref="A1" authorId="0" shapeId="0" xr:uid="{00000000-0006-0000-0C00-000001000000}">
      <text>
        <r>
          <rPr>
            <sz val="10"/>
            <rFont val="Arial"/>
            <family val="2"/>
            <charset val="204"/>
          </rPr>
          <t>&lt;CRM&gt;&lt;Area Name="TableName" PointerType="Begin" /&gt;&lt;Area Name="TableName" PointerType="End" /&gt;&lt;/CRM&gt;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p.novik</author>
  </authors>
  <commentList>
    <comment ref="A2" authorId="0" shapeId="0" xr:uid="{00000000-0006-0000-0D00-000001000000}">
      <text>
        <r>
          <rPr>
            <sz val="10"/>
            <rFont val="Arial"/>
            <family val="2"/>
            <charset val="204"/>
          </rPr>
          <t>&lt;CRM&gt;&lt;Area Name="TableName" PointerType="Begin" /&gt;&lt;Area Name="TableName" PointerType="End" /&gt;&lt;/CRM&gt;</t>
        </r>
      </text>
    </comment>
  </commentList>
</comments>
</file>

<file path=xl/sharedStrings.xml><?xml version="1.0" encoding="utf-8"?>
<sst xmlns="http://schemas.openxmlformats.org/spreadsheetml/2006/main" count="3270" uniqueCount="1140">
  <si>
    <t>Мужчины</t>
  </si>
  <si>
    <t>Женщины</t>
  </si>
  <si>
    <t>в том числе:</t>
  </si>
  <si>
    <t>В общей численности населения, процентов</t>
  </si>
  <si>
    <t>городское население</t>
  </si>
  <si>
    <t>сельское население</t>
  </si>
  <si>
    <t>в них</t>
  </si>
  <si>
    <t>Томская область</t>
  </si>
  <si>
    <t>без населе-ния</t>
  </si>
  <si>
    <t>Все население</t>
  </si>
  <si>
    <t>Городское население</t>
  </si>
  <si>
    <t>Сельское население</t>
  </si>
  <si>
    <t>оба пола</t>
  </si>
  <si>
    <t>мужчины</t>
  </si>
  <si>
    <t>женщины</t>
  </si>
  <si>
    <t>-</t>
  </si>
  <si>
    <t>Всего</t>
  </si>
  <si>
    <t>до 3000</t>
  </si>
  <si>
    <t>3000-4999</t>
  </si>
  <si>
    <t>20000-49999</t>
  </si>
  <si>
    <t>50000-99999</t>
  </si>
  <si>
    <t>100000-249999</t>
  </si>
  <si>
    <t>численность населения</t>
  </si>
  <si>
    <t xml:space="preserve">Всего </t>
  </si>
  <si>
    <t>в том числе сельские населенные пункты</t>
  </si>
  <si>
    <t>6-10</t>
  </si>
  <si>
    <t>11-25</t>
  </si>
  <si>
    <t>26-50</t>
  </si>
  <si>
    <t>51-100</t>
  </si>
  <si>
    <t>101-200</t>
  </si>
  <si>
    <t>201-500</t>
  </si>
  <si>
    <t>Мужчины и женщины</t>
  </si>
  <si>
    <t>Внутригородские территории городов федерального значения</t>
  </si>
  <si>
    <t>городские округа</t>
  </si>
  <si>
    <t>муниципальные районы</t>
  </si>
  <si>
    <t>городские поселения</t>
  </si>
  <si>
    <t>сельские поселения</t>
  </si>
  <si>
    <t>Бакчарский муниципальный район</t>
  </si>
  <si>
    <t>Зырянский муниципальный район</t>
  </si>
  <si>
    <t>Молчановский муниципальный район</t>
  </si>
  <si>
    <t>Тегульдетский муниципальный район</t>
  </si>
  <si>
    <t>Томский муниципальный район</t>
  </si>
  <si>
    <t>постоянное население, находившееся на территории Томской области</t>
  </si>
  <si>
    <t>лица, временно находившиеся на территории Томской области, но постоянно проживающие за рубежом</t>
  </si>
  <si>
    <t>Районы</t>
  </si>
  <si>
    <t>Города</t>
  </si>
  <si>
    <t>10000 и менее</t>
  </si>
  <si>
    <t>10001-20000</t>
  </si>
  <si>
    <t>20001-30000</t>
  </si>
  <si>
    <t>30001-40000</t>
  </si>
  <si>
    <t>40001-50000</t>
  </si>
  <si>
    <t>50001-100000</t>
  </si>
  <si>
    <t>100001-200000</t>
  </si>
  <si>
    <t>более 200000</t>
  </si>
  <si>
    <t>из них с численностью населения, человек</t>
  </si>
  <si>
    <t>5000-19999</t>
  </si>
  <si>
    <t>25000-499999</t>
  </si>
  <si>
    <t>500000 и более</t>
  </si>
  <si>
    <t>Наименование сельского населенного пункта</t>
  </si>
  <si>
    <t>Район</t>
  </si>
  <si>
    <t>Поселки городс- кого типа</t>
  </si>
  <si>
    <t>x</t>
  </si>
  <si>
    <t>2010 год</t>
  </si>
  <si>
    <t>Все население,</t>
  </si>
  <si>
    <t>в % к всему населению</t>
  </si>
  <si>
    <t>городское</t>
  </si>
  <si>
    <t>сельское</t>
  </si>
  <si>
    <t>на 15 января 1970 года</t>
  </si>
  <si>
    <t>на 17 января 1979 года</t>
  </si>
  <si>
    <t>на 12 января 1989 года</t>
  </si>
  <si>
    <t>на 9 октября 2002 года</t>
  </si>
  <si>
    <t>на 14 октября 2010 года</t>
  </si>
  <si>
    <t xml:space="preserve">Сельское поселение </t>
  </si>
  <si>
    <t>5 и менее</t>
  </si>
  <si>
    <t>501-1000</t>
  </si>
  <si>
    <t>1001-2000</t>
  </si>
  <si>
    <t>2001-3000</t>
  </si>
  <si>
    <t>3001-5000</t>
  </si>
  <si>
    <t>более            5000</t>
  </si>
  <si>
    <t xml:space="preserve">Число сельских населенных пунктов городских округов </t>
  </si>
  <si>
    <t xml:space="preserve">Число сельских населенных пунктов городских поселений </t>
  </si>
  <si>
    <t xml:space="preserve">Число сельских населенных пунктов межселенных территорий </t>
  </si>
  <si>
    <t xml:space="preserve">    сельское население</t>
  </si>
  <si>
    <t xml:space="preserve">  г. Асино</t>
  </si>
  <si>
    <t>Муниципальные районы Томской области</t>
  </si>
  <si>
    <t>Каргасокский  муниципальный район</t>
  </si>
  <si>
    <t>1-20</t>
  </si>
  <si>
    <t>21-40</t>
  </si>
  <si>
    <t>41-60</t>
  </si>
  <si>
    <t>61-100</t>
  </si>
  <si>
    <t>101-150</t>
  </si>
  <si>
    <t>151-200</t>
  </si>
  <si>
    <t>201-300</t>
  </si>
  <si>
    <t>более 300</t>
  </si>
  <si>
    <t xml:space="preserve">  городское население</t>
  </si>
  <si>
    <t xml:space="preserve">  сельское население</t>
  </si>
  <si>
    <t>мужчины и   женщины</t>
  </si>
  <si>
    <t xml:space="preserve">   городское население</t>
  </si>
  <si>
    <t xml:space="preserve">    г. Томск</t>
  </si>
  <si>
    <t xml:space="preserve">     Кировский район</t>
  </si>
  <si>
    <t xml:space="preserve">     Ленинский район</t>
  </si>
  <si>
    <t xml:space="preserve">     Октябрьский район</t>
  </si>
  <si>
    <t xml:space="preserve">     Советский район</t>
  </si>
  <si>
    <t xml:space="preserve">     село Дзержинское</t>
  </si>
  <si>
    <t xml:space="preserve">     деревня Киргизка</t>
  </si>
  <si>
    <t xml:space="preserve">     ж.д. Копылово</t>
  </si>
  <si>
    <t xml:space="preserve">     деревня Лоскутово</t>
  </si>
  <si>
    <t xml:space="preserve">     посёлок Светлый</t>
  </si>
  <si>
    <t xml:space="preserve">    село Тимирязевское</t>
  </si>
  <si>
    <t xml:space="preserve">    посёлок Калининск</t>
  </si>
  <si>
    <t xml:space="preserve">    поселок Лушниково</t>
  </si>
  <si>
    <t xml:space="preserve">    поселок Останино</t>
  </si>
  <si>
    <t xml:space="preserve">    село Пудино</t>
  </si>
  <si>
    <t xml:space="preserve">    поселок Рогалево</t>
  </si>
  <si>
    <t xml:space="preserve">    поселок Таванга</t>
  </si>
  <si>
    <t xml:space="preserve">    село Назино</t>
  </si>
  <si>
    <t xml:space="preserve">    посёлок Северный</t>
  </si>
  <si>
    <t xml:space="preserve">    деревня Светлая Протока</t>
  </si>
  <si>
    <t xml:space="preserve">    село Батурино</t>
  </si>
  <si>
    <t xml:space="preserve">    посёлок Ноль-Пикет</t>
  </si>
  <si>
    <t xml:space="preserve">    посёлок Первопашенск</t>
  </si>
  <si>
    <t xml:space="preserve">    деревня Крыловка</t>
  </si>
  <si>
    <t xml:space="preserve">  сельские поселения Каргасокского района</t>
  </si>
  <si>
    <t xml:space="preserve">       г. Колпашево</t>
  </si>
  <si>
    <t xml:space="preserve">  Кривошеинский район</t>
  </si>
  <si>
    <t xml:space="preserve">    деревня Вознесенка</t>
  </si>
  <si>
    <t xml:space="preserve">  Тегульдетский район</t>
  </si>
  <si>
    <t xml:space="preserve">  Томский район</t>
  </si>
  <si>
    <t xml:space="preserve">    село Петропавловка</t>
  </si>
  <si>
    <t xml:space="preserve">  Чаинский район</t>
  </si>
  <si>
    <t xml:space="preserve">  Шегарский район</t>
  </si>
  <si>
    <t xml:space="preserve">     городское население</t>
  </si>
  <si>
    <t xml:space="preserve">   Александровский район</t>
  </si>
  <si>
    <t xml:space="preserve">   Бакчарский район</t>
  </si>
  <si>
    <t xml:space="preserve">   Асиновский район</t>
  </si>
  <si>
    <t xml:space="preserve">   Верхнекетский район</t>
  </si>
  <si>
    <t xml:space="preserve">   Зырянский район</t>
  </si>
  <si>
    <t xml:space="preserve">   Каргасокский район</t>
  </si>
  <si>
    <t xml:space="preserve">   Кожевниковский район</t>
  </si>
  <si>
    <t xml:space="preserve">   Колпашевский район</t>
  </si>
  <si>
    <t xml:space="preserve">   Кривошеинский район</t>
  </si>
  <si>
    <t xml:space="preserve">   Молчановский район</t>
  </si>
  <si>
    <t xml:space="preserve">   Парабельский район</t>
  </si>
  <si>
    <t xml:space="preserve">   Первомайский район</t>
  </si>
  <si>
    <t xml:space="preserve">   Тегульдетский район</t>
  </si>
  <si>
    <t xml:space="preserve">   Томский район</t>
  </si>
  <si>
    <t xml:space="preserve">   Чаинский район</t>
  </si>
  <si>
    <t xml:space="preserve">   Шегарский район</t>
  </si>
  <si>
    <t xml:space="preserve">       г. Томск</t>
  </si>
  <si>
    <t xml:space="preserve">       г. Асино</t>
  </si>
  <si>
    <t xml:space="preserve">   число поселков городского типа</t>
  </si>
  <si>
    <t xml:space="preserve">      пгт. Белый Яр</t>
  </si>
  <si>
    <t xml:space="preserve">  в них населения,  человек</t>
  </si>
  <si>
    <t xml:space="preserve">       мужчины</t>
  </si>
  <si>
    <t xml:space="preserve">       женщины</t>
  </si>
  <si>
    <t xml:space="preserve">  численность населения</t>
  </si>
  <si>
    <t xml:space="preserve">    мужчины</t>
  </si>
  <si>
    <t xml:space="preserve">    женщины</t>
  </si>
  <si>
    <t xml:space="preserve">  г. Колпашево</t>
  </si>
  <si>
    <t xml:space="preserve">     мужчины</t>
  </si>
  <si>
    <t xml:space="preserve"> Томская область</t>
  </si>
  <si>
    <t xml:space="preserve">        в том числе:</t>
  </si>
  <si>
    <t xml:space="preserve">   численность сельского населения</t>
  </si>
  <si>
    <t xml:space="preserve">     женщины</t>
  </si>
  <si>
    <t xml:space="preserve">      Кировский район</t>
  </si>
  <si>
    <t xml:space="preserve">    Советский район</t>
  </si>
  <si>
    <t xml:space="preserve">  Александровский район</t>
  </si>
  <si>
    <t xml:space="preserve">  Асиновский район</t>
  </si>
  <si>
    <t xml:space="preserve">  Бакчарский район</t>
  </si>
  <si>
    <t xml:space="preserve">  Верхнекетский район</t>
  </si>
  <si>
    <t xml:space="preserve">  Зырянский район</t>
  </si>
  <si>
    <t xml:space="preserve">  Каргасокский район</t>
  </si>
  <si>
    <t xml:space="preserve">  Кожевниковский район</t>
  </si>
  <si>
    <t xml:space="preserve">  Колпашевский район</t>
  </si>
  <si>
    <t xml:space="preserve">  Молчановский район</t>
  </si>
  <si>
    <t xml:space="preserve">  Парабельский район</t>
  </si>
  <si>
    <t xml:space="preserve">  Первомайский район</t>
  </si>
  <si>
    <t>в том числе без населения</t>
  </si>
  <si>
    <t xml:space="preserve">      в том числе:</t>
  </si>
  <si>
    <t xml:space="preserve">    Кировский район</t>
  </si>
  <si>
    <t xml:space="preserve">    Ленинский район</t>
  </si>
  <si>
    <t xml:space="preserve">    Октябрьский район</t>
  </si>
  <si>
    <t xml:space="preserve">      г. Асино</t>
  </si>
  <si>
    <t xml:space="preserve">  пгт Белый Яр</t>
  </si>
  <si>
    <t xml:space="preserve">      г. Колпашево</t>
  </si>
  <si>
    <t>с числом жителей,  человек</t>
  </si>
  <si>
    <t>Число административно-территориальных единиц</t>
  </si>
  <si>
    <t>Населенные пункты</t>
  </si>
  <si>
    <t>в том числе с числом сельских населенных пунктов, единиц</t>
  </si>
  <si>
    <t>в том числе районы с числом жителей, человек</t>
  </si>
  <si>
    <t>Число женщин на 1000 мужчин, человек</t>
  </si>
  <si>
    <t xml:space="preserve">Число сельских населенных пунктов </t>
  </si>
  <si>
    <t>Городской округ  "Город Кедровый"</t>
  </si>
  <si>
    <t>Городской округ  "Город Томск"</t>
  </si>
  <si>
    <t xml:space="preserve">Число сельских населенных пунктов сельских поселений </t>
  </si>
  <si>
    <t>Александровский  муниципальный  район</t>
  </si>
  <si>
    <t xml:space="preserve">Число сельских населенных пунктов сельских поселений  </t>
  </si>
  <si>
    <t>Асиновский  муниципальный район</t>
  </si>
  <si>
    <t xml:space="preserve">Верхнекетский  муниципальный  район </t>
  </si>
  <si>
    <t xml:space="preserve">Число сельских населенных пунктов городских поселений  </t>
  </si>
  <si>
    <t>Кожевниковский  муниципальный  район</t>
  </si>
  <si>
    <t xml:space="preserve">Число сельских населенных пунктов городского поселения </t>
  </si>
  <si>
    <t>Кривошеинский муниципальный  район</t>
  </si>
  <si>
    <t>Чаинский муниципальный  район</t>
  </si>
  <si>
    <t>Шегарский муниципальный  район</t>
  </si>
  <si>
    <t>Первомайский  муниципальный  район</t>
  </si>
  <si>
    <t xml:space="preserve">Парабельский муниципальный район  </t>
  </si>
  <si>
    <t xml:space="preserve">Колпашевский  муниципальный  район </t>
  </si>
  <si>
    <t xml:space="preserve">      Ленинский  район</t>
  </si>
  <si>
    <t xml:space="preserve">      Октябрьский район</t>
  </si>
  <si>
    <t xml:space="preserve">      Советский район</t>
  </si>
  <si>
    <t xml:space="preserve">  </t>
  </si>
  <si>
    <t>500 и менее</t>
  </si>
  <si>
    <t>1001-1500</t>
  </si>
  <si>
    <t>1501-2000</t>
  </si>
  <si>
    <t>3001-4000</t>
  </si>
  <si>
    <t>4001-5000</t>
  </si>
  <si>
    <t>5001-7000</t>
  </si>
  <si>
    <t>7001-10000</t>
  </si>
  <si>
    <t>более 20000</t>
  </si>
  <si>
    <t>Число сельских поселений</t>
  </si>
  <si>
    <t xml:space="preserve">Число сельских населенных пунктов  </t>
  </si>
  <si>
    <t xml:space="preserve"> г. Колпашево с подчиненными его   администрации населенными пунктами </t>
  </si>
  <si>
    <t>сельские населенные пункты, подчиненные администрации г. Колпашево</t>
  </si>
  <si>
    <t xml:space="preserve">     село Александровское</t>
  </si>
  <si>
    <t xml:space="preserve">     деревня Ларино</t>
  </si>
  <si>
    <t xml:space="preserve">     село Лукашкин Яр</t>
  </si>
  <si>
    <t xml:space="preserve">     село Новоникольское</t>
  </si>
  <si>
    <t xml:space="preserve">     посёлок Октябрьский</t>
  </si>
  <si>
    <t xml:space="preserve">   Большедороховское сельское поселение</t>
  </si>
  <si>
    <t xml:space="preserve">     деревня Воронино-Яя</t>
  </si>
  <si>
    <t xml:space="preserve">     деревня Итатка</t>
  </si>
  <si>
    <t xml:space="preserve">     деревня Победа</t>
  </si>
  <si>
    <t xml:space="preserve">     деревня Тихомировка</t>
  </si>
  <si>
    <t xml:space="preserve">     деревня Феоктистовка</t>
  </si>
  <si>
    <t xml:space="preserve">     село Минаевка</t>
  </si>
  <si>
    <t xml:space="preserve">     деревня Гарь</t>
  </si>
  <si>
    <t xml:space="preserve">     деревня Комаровка</t>
  </si>
  <si>
    <t xml:space="preserve">     село Новиковка</t>
  </si>
  <si>
    <t xml:space="preserve">     ж.д. 153 км</t>
  </si>
  <si>
    <t xml:space="preserve">     ж.д. 161 км</t>
  </si>
  <si>
    <t xml:space="preserve">     ж.д. 167 км</t>
  </si>
  <si>
    <t xml:space="preserve">     ж.д. 169 км</t>
  </si>
  <si>
    <t xml:space="preserve">     деревня Вороно-Пашня</t>
  </si>
  <si>
    <t xml:space="preserve">     деревня Моисеевка</t>
  </si>
  <si>
    <t xml:space="preserve">     село Ново-Кусково</t>
  </si>
  <si>
    <t xml:space="preserve">     село Казанка</t>
  </si>
  <si>
    <t xml:space="preserve">     деревня Митрофановка</t>
  </si>
  <si>
    <t xml:space="preserve">     деревня Старо-Кусково</t>
  </si>
  <si>
    <t xml:space="preserve">     село Филимоновка</t>
  </si>
  <si>
    <t xml:space="preserve">     село Новониколаевка</t>
  </si>
  <si>
    <t xml:space="preserve">     посёлок Большой Кордон</t>
  </si>
  <si>
    <t xml:space="preserve">     деревня Караколь</t>
  </si>
  <si>
    <t xml:space="preserve">     село Копыловка</t>
  </si>
  <si>
    <t xml:space="preserve">     деревня Михайловка</t>
  </si>
  <si>
    <t xml:space="preserve">     посёлок Осколково</t>
  </si>
  <si>
    <t xml:space="preserve">     посёлок Отрадный</t>
  </si>
  <si>
    <t xml:space="preserve">     село Ягодное</t>
  </si>
  <si>
    <t xml:space="preserve">     деревня Больше-Жирово</t>
  </si>
  <si>
    <t xml:space="preserve">     деревня Латат</t>
  </si>
  <si>
    <t xml:space="preserve">     деревня Мало-Жирово</t>
  </si>
  <si>
    <t xml:space="preserve">     село Цветковка</t>
  </si>
  <si>
    <t xml:space="preserve">     село Бакчар</t>
  </si>
  <si>
    <t xml:space="preserve">     село Большая Галка</t>
  </si>
  <si>
    <t xml:space="preserve">     деревня Первомайск</t>
  </si>
  <si>
    <t xml:space="preserve">     село Чернышевка</t>
  </si>
  <si>
    <t xml:space="preserve">     деревня Вавиловка</t>
  </si>
  <si>
    <t xml:space="preserve">     село Подольск</t>
  </si>
  <si>
    <t xml:space="preserve">     деревня Сухое</t>
  </si>
  <si>
    <t xml:space="preserve">     село Высокий Яр</t>
  </si>
  <si>
    <t xml:space="preserve">     село Богатыревка</t>
  </si>
  <si>
    <t xml:space="preserve">     деревня Крыловка</t>
  </si>
  <si>
    <t xml:space="preserve">     деревня Панычево</t>
  </si>
  <si>
    <t xml:space="preserve">     деревня Пчелка</t>
  </si>
  <si>
    <t xml:space="preserve">     деревня Хуторское</t>
  </si>
  <si>
    <t xml:space="preserve">     село Кенга</t>
  </si>
  <si>
    <t xml:space="preserve">     село Парбиг</t>
  </si>
  <si>
    <t xml:space="preserve">     поселок Кедровка</t>
  </si>
  <si>
    <t xml:space="preserve">     село Новая Бурка</t>
  </si>
  <si>
    <t xml:space="preserve">     посёлок Средняя Моховая</t>
  </si>
  <si>
    <t xml:space="preserve">     поселок Хохловка</t>
  </si>
  <si>
    <t xml:space="preserve">     посёлок Плотниково</t>
  </si>
  <si>
    <t xml:space="preserve">     село Бородинск</t>
  </si>
  <si>
    <t xml:space="preserve">     село Поротниково</t>
  </si>
  <si>
    <t xml:space="preserve">     деревня Полынянка</t>
  </si>
  <si>
    <t xml:space="preserve">    городское население</t>
  </si>
  <si>
    <t xml:space="preserve">     деревня Полуденовка</t>
  </si>
  <si>
    <t xml:space="preserve">  сельские поселения Верхнекетского района</t>
  </si>
  <si>
    <t xml:space="preserve">      посёлок Катайга</t>
  </si>
  <si>
    <t xml:space="preserve">     село Усть-Озерное</t>
  </si>
  <si>
    <t xml:space="preserve">     посёлок Клюквинка</t>
  </si>
  <si>
    <t xml:space="preserve">     посёлок Лисица</t>
  </si>
  <si>
    <t xml:space="preserve">     посёлок Макзыр</t>
  </si>
  <si>
    <t xml:space="preserve">     посёлок Центральный</t>
  </si>
  <si>
    <t xml:space="preserve">     посёлок Дружный</t>
  </si>
  <si>
    <t xml:space="preserve">     село Палочка</t>
  </si>
  <si>
    <t xml:space="preserve">     посёлок Рыбинск</t>
  </si>
  <si>
    <t xml:space="preserve">     деревня Тайное</t>
  </si>
  <si>
    <t xml:space="preserve">     посёлок Сайга</t>
  </si>
  <si>
    <t xml:space="preserve">     посёлок Степановка</t>
  </si>
  <si>
    <t xml:space="preserve">     деревня Максимкин Яр</t>
  </si>
  <si>
    <t xml:space="preserve">     посёлок Ягодное</t>
  </si>
  <si>
    <t xml:space="preserve">     посёлок Нибега</t>
  </si>
  <si>
    <t xml:space="preserve">     посёлок Санджик</t>
  </si>
  <si>
    <t xml:space="preserve">     село Высокое</t>
  </si>
  <si>
    <t xml:space="preserve">     село Беловодовка</t>
  </si>
  <si>
    <t xml:space="preserve">     село Тавлы</t>
  </si>
  <si>
    <t xml:space="preserve">     село Шиняево</t>
  </si>
  <si>
    <t xml:space="preserve">     село Дубровка</t>
  </si>
  <si>
    <t xml:space="preserve">     посёлок Васильевка</t>
  </si>
  <si>
    <t xml:space="preserve">     село Громышовка</t>
  </si>
  <si>
    <t xml:space="preserve">     село Мишутино</t>
  </si>
  <si>
    <t xml:space="preserve">     село Зырянское</t>
  </si>
  <si>
    <t xml:space="preserve">     село Берлинка</t>
  </si>
  <si>
    <t xml:space="preserve">     село Богословка</t>
  </si>
  <si>
    <t xml:space="preserve">     село Красноярка</t>
  </si>
  <si>
    <t xml:space="preserve">     поселок Причулымский</t>
  </si>
  <si>
    <t xml:space="preserve">     село Семеновка</t>
  </si>
  <si>
    <t xml:space="preserve">     село Цыганово</t>
  </si>
  <si>
    <t xml:space="preserve">     село Михайловка</t>
  </si>
  <si>
    <t xml:space="preserve">     село Вамбалы</t>
  </si>
  <si>
    <t xml:space="preserve">     село Гагарино</t>
  </si>
  <si>
    <t xml:space="preserve">     село Окунеево</t>
  </si>
  <si>
    <t xml:space="preserve">     село Туендат</t>
  </si>
  <si>
    <t xml:space="preserve">     село Тукай</t>
  </si>
  <si>
    <t xml:space="preserve">     село Чердаты</t>
  </si>
  <si>
    <t xml:space="preserve">     село Иловка</t>
  </si>
  <si>
    <t xml:space="preserve">     посёлок Кучуково</t>
  </si>
  <si>
    <t xml:space="preserve">     посёлок Прушинский</t>
  </si>
  <si>
    <t xml:space="preserve">       село Майск</t>
  </si>
  <si>
    <t xml:space="preserve">     село Вертикос</t>
  </si>
  <si>
    <t xml:space="preserve">     село Каргасок</t>
  </si>
  <si>
    <t xml:space="preserve">     поселок 5 км</t>
  </si>
  <si>
    <t xml:space="preserve">     село Бондарка</t>
  </si>
  <si>
    <t xml:space="preserve">     посёлок Геологический</t>
  </si>
  <si>
    <t xml:space="preserve">     деревня Лозунга</t>
  </si>
  <si>
    <t xml:space="preserve">     поселок Нефтяников</t>
  </si>
  <si>
    <t xml:space="preserve">     село Павлово</t>
  </si>
  <si>
    <t xml:space="preserve">     деревня Пашня</t>
  </si>
  <si>
    <t xml:space="preserve">     село Киндал</t>
  </si>
  <si>
    <t xml:space="preserve">     деревня Казальцево</t>
  </si>
  <si>
    <t xml:space="preserve">     село Новый Васюган</t>
  </si>
  <si>
    <t xml:space="preserve">     деревня Айполово</t>
  </si>
  <si>
    <t xml:space="preserve">     село Новоюгино</t>
  </si>
  <si>
    <t xml:space="preserve">     посёлок Большая Грива</t>
  </si>
  <si>
    <t xml:space="preserve">     село Наунак</t>
  </si>
  <si>
    <t xml:space="preserve">     село Староюгино</t>
  </si>
  <si>
    <t xml:space="preserve">     село Сосновка</t>
  </si>
  <si>
    <t xml:space="preserve">     посёлок Восток</t>
  </si>
  <si>
    <t xml:space="preserve">     село Средний Васюган</t>
  </si>
  <si>
    <t xml:space="preserve">     деревня Волчиха</t>
  </si>
  <si>
    <t xml:space="preserve">     село Мыльджино</t>
  </si>
  <si>
    <t xml:space="preserve">     посёлок Молодежный</t>
  </si>
  <si>
    <t xml:space="preserve">     село Напас</t>
  </si>
  <si>
    <t xml:space="preserve">     село Новый Тевриз</t>
  </si>
  <si>
    <t xml:space="preserve">     посёлок Киевский</t>
  </si>
  <si>
    <t xml:space="preserve">     посёлок Неготка</t>
  </si>
  <si>
    <t xml:space="preserve">     село Тымск</t>
  </si>
  <si>
    <t xml:space="preserve">     село Усть-Тым</t>
  </si>
  <si>
    <t xml:space="preserve">     село Старая Березовка</t>
  </si>
  <si>
    <t xml:space="preserve">     село Усть-Чижапка</t>
  </si>
  <si>
    <t xml:space="preserve">     село Батурино</t>
  </si>
  <si>
    <t xml:space="preserve">     село Базой</t>
  </si>
  <si>
    <t xml:space="preserve">     село Вороново</t>
  </si>
  <si>
    <t xml:space="preserve">     деревня Волкодаевка</t>
  </si>
  <si>
    <t xml:space="preserve">     деревня Екимово</t>
  </si>
  <si>
    <t xml:space="preserve">     деревня Еловка</t>
  </si>
  <si>
    <t xml:space="preserve">     деревня Каштаково</t>
  </si>
  <si>
    <t xml:space="preserve">     деревня Красный Яр</t>
  </si>
  <si>
    <t xml:space="preserve">     село Осиновка</t>
  </si>
  <si>
    <t xml:space="preserve">     село Елгай</t>
  </si>
  <si>
    <t xml:space="preserve">     село Хмелевка</t>
  </si>
  <si>
    <t xml:space="preserve">     деревня Аптала</t>
  </si>
  <si>
    <t xml:space="preserve">     село Кожевниково</t>
  </si>
  <si>
    <t xml:space="preserve">     деревня Астраханцево</t>
  </si>
  <si>
    <t xml:space="preserve">     село Киреевск</t>
  </si>
  <si>
    <t xml:space="preserve">     село Малиновка</t>
  </si>
  <si>
    <t xml:space="preserve">     деревня Борзуновка</t>
  </si>
  <si>
    <t xml:space="preserve">     деревня Верхняя Уртамка</t>
  </si>
  <si>
    <t xml:space="preserve">    село Новосергеевка</t>
  </si>
  <si>
    <t xml:space="preserve">    село Тека</t>
  </si>
  <si>
    <t xml:space="preserve">     село Новопокровка</t>
  </si>
  <si>
    <t xml:space="preserve">     деревня Аркадьево</t>
  </si>
  <si>
    <t xml:space="preserve">     село Десятово</t>
  </si>
  <si>
    <t xml:space="preserve">     деревня Сафроновка</t>
  </si>
  <si>
    <t xml:space="preserve">     село Песочнодубровка</t>
  </si>
  <si>
    <t xml:space="preserve">     деревня Кожевниково - на - Шегарке</t>
  </si>
  <si>
    <t xml:space="preserve">     деревня Муллова</t>
  </si>
  <si>
    <t xml:space="preserve">     деревня Новодубровка</t>
  </si>
  <si>
    <t xml:space="preserve">     деревня Новоуспенка</t>
  </si>
  <si>
    <t xml:space="preserve">     деревня Терсалгай</t>
  </si>
  <si>
    <t xml:space="preserve">     деревня Зайцево</t>
  </si>
  <si>
    <t xml:space="preserve">     деревня Новая Ювала</t>
  </si>
  <si>
    <t xml:space="preserve">     деревня Старочерново</t>
  </si>
  <si>
    <t xml:space="preserve">     село Уртам</t>
  </si>
  <si>
    <t xml:space="preserve">     деревня Могильники</t>
  </si>
  <si>
    <t xml:space="preserve">     село Чилино</t>
  </si>
  <si>
    <t xml:space="preserve">     деревня Ерестная</t>
  </si>
  <si>
    <t xml:space="preserve">     деревня Волково</t>
  </si>
  <si>
    <t xml:space="preserve">     деревня Север</t>
  </si>
  <si>
    <t xml:space="preserve">     село Тогур</t>
  </si>
  <si>
    <t xml:space="preserve">  сельские поселения Колпашевского района</t>
  </si>
  <si>
    <t xml:space="preserve">     село Инкино</t>
  </si>
  <si>
    <t xml:space="preserve">     деревня Пасека</t>
  </si>
  <si>
    <t xml:space="preserve">     посёлок Юрты</t>
  </si>
  <si>
    <t xml:space="preserve">     посёлок Зайкино</t>
  </si>
  <si>
    <t xml:space="preserve">     село Старокороткино</t>
  </si>
  <si>
    <t xml:space="preserve">     деревня Новоабрамкино</t>
  </si>
  <si>
    <t xml:space="preserve">     деревня Новокороткино</t>
  </si>
  <si>
    <t xml:space="preserve">     деревня Сугот</t>
  </si>
  <si>
    <t xml:space="preserve">     деревня Новогорное</t>
  </si>
  <si>
    <t xml:space="preserve">     деревня Усть-Чая</t>
  </si>
  <si>
    <t xml:space="preserve">     село Новоселово</t>
  </si>
  <si>
    <t xml:space="preserve">     деревня Белояровка</t>
  </si>
  <si>
    <t xml:space="preserve">     деревня Маракса</t>
  </si>
  <si>
    <t xml:space="preserve">     деревня Мохово</t>
  </si>
  <si>
    <t xml:space="preserve">     посёлок Павлов Мыс</t>
  </si>
  <si>
    <t xml:space="preserve">     деревня Родионовка</t>
  </si>
  <si>
    <t xml:space="preserve">     деревня Типсино</t>
  </si>
  <si>
    <t xml:space="preserve">     деревня Усть-Речка</t>
  </si>
  <si>
    <t xml:space="preserve">     посёлок Большая Саровка</t>
  </si>
  <si>
    <t xml:space="preserve">     село Новоильинка</t>
  </si>
  <si>
    <t xml:space="preserve">     деревня Новосондрово</t>
  </si>
  <si>
    <t xml:space="preserve">     деревня Тискино</t>
  </si>
  <si>
    <t xml:space="preserve">     деревня Чугунка</t>
  </si>
  <si>
    <t xml:space="preserve">     село Чажемто</t>
  </si>
  <si>
    <t xml:space="preserve">     деревня Игнашкино</t>
  </si>
  <si>
    <t xml:space="preserve">     деревня Могильный Мыс</t>
  </si>
  <si>
    <t xml:space="preserve">     село Озерное</t>
  </si>
  <si>
    <t xml:space="preserve">     деревня Староабрамкино</t>
  </si>
  <si>
    <t xml:space="preserve">     село Володино</t>
  </si>
  <si>
    <t xml:space="preserve">     деревня Новониколаевка</t>
  </si>
  <si>
    <t xml:space="preserve">     деревня Старосайнаково</t>
  </si>
  <si>
    <t xml:space="preserve">     село Иштан</t>
  </si>
  <si>
    <t xml:space="preserve">     деревня Карнаухово</t>
  </si>
  <si>
    <t xml:space="preserve">     село Никольское</t>
  </si>
  <si>
    <t xml:space="preserve">     деревня Рыбалово</t>
  </si>
  <si>
    <t xml:space="preserve">     деревня Чагино</t>
  </si>
  <si>
    <t xml:space="preserve">     село Красный Яр</t>
  </si>
  <si>
    <t xml:space="preserve">     село Кривошеино</t>
  </si>
  <si>
    <t xml:space="preserve">     село Жуково</t>
  </si>
  <si>
    <t xml:space="preserve">     деревня Новоисламбуль</t>
  </si>
  <si>
    <t xml:space="preserve">     село Новокривошеино</t>
  </si>
  <si>
    <t xml:space="preserve">    село Петровка</t>
  </si>
  <si>
    <t xml:space="preserve">    деревня Бараново</t>
  </si>
  <si>
    <t xml:space="preserve">    деревня Егорово</t>
  </si>
  <si>
    <t xml:space="preserve">    деревня Елизарьево</t>
  </si>
  <si>
    <t xml:space="preserve">    село Белосток</t>
  </si>
  <si>
    <t xml:space="preserve">     село Могочино</t>
  </si>
  <si>
    <t xml:space="preserve">     село Игреково</t>
  </si>
  <si>
    <t xml:space="preserve">     село Молчаново</t>
  </si>
  <si>
    <t xml:space="preserve">     деревня Алексеевка</t>
  </si>
  <si>
    <t xml:space="preserve">     село Гришино</t>
  </si>
  <si>
    <t xml:space="preserve">     деревня Майково</t>
  </si>
  <si>
    <t xml:space="preserve">     деревня Нижняя Федоровка</t>
  </si>
  <si>
    <t xml:space="preserve">     село Соколовка</t>
  </si>
  <si>
    <t xml:space="preserve">     село Нарга</t>
  </si>
  <si>
    <t xml:space="preserve">     деревня Нефтебаза</t>
  </si>
  <si>
    <t xml:space="preserve">     село Сарафановка</t>
  </si>
  <si>
    <t xml:space="preserve">     село Суйга</t>
  </si>
  <si>
    <t xml:space="preserve">     деревня Ламеевка</t>
  </si>
  <si>
    <t xml:space="preserve">     деревня Лысая Гора</t>
  </si>
  <si>
    <t xml:space="preserve">     cело Золотушка</t>
  </si>
  <si>
    <t xml:space="preserve">     село Тунгусово</t>
  </si>
  <si>
    <t xml:space="preserve">     деревня Большой Татош</t>
  </si>
  <si>
    <t xml:space="preserve">     деревня Верхняя Федоровка</t>
  </si>
  <si>
    <t xml:space="preserve">     деревня Князевка</t>
  </si>
  <si>
    <t xml:space="preserve">     село Колбинка</t>
  </si>
  <si>
    <t xml:space="preserve">     деревня Новая Тювинка</t>
  </si>
  <si>
    <t xml:space="preserve">     посёлок Заводской</t>
  </si>
  <si>
    <t xml:space="preserve">     посёлок Белка</t>
  </si>
  <si>
    <t xml:space="preserve">     село Нельмач</t>
  </si>
  <si>
    <t xml:space="preserve">     деревня Прокоп</t>
  </si>
  <si>
    <t xml:space="preserve">     деревня Сенькино</t>
  </si>
  <si>
    <t xml:space="preserve">     деревня Чановка</t>
  </si>
  <si>
    <t xml:space="preserve">     село Нарым</t>
  </si>
  <si>
    <t xml:space="preserve">     село Алатаево</t>
  </si>
  <si>
    <t xml:space="preserve">     деревня Луговское</t>
  </si>
  <si>
    <t xml:space="preserve">     деревня Талиновка</t>
  </si>
  <si>
    <t xml:space="preserve">     посёлок Шпалозавод</t>
  </si>
  <si>
    <t xml:space="preserve">     село Новосельцево</t>
  </si>
  <si>
    <t xml:space="preserve">     село Басмасово</t>
  </si>
  <si>
    <t xml:space="preserve">     деревня Верхняя Чигара</t>
  </si>
  <si>
    <t xml:space="preserve">     деревня Ласкино</t>
  </si>
  <si>
    <t xml:space="preserve">     деревня Малое Нестерово</t>
  </si>
  <si>
    <t xml:space="preserve">     деревня Нижняя Чигара</t>
  </si>
  <si>
    <t xml:space="preserve">     село Парабель</t>
  </si>
  <si>
    <t xml:space="preserve">     деревня Бугры</t>
  </si>
  <si>
    <t xml:space="preserve">     деревня Вялово</t>
  </si>
  <si>
    <t xml:space="preserve">     деревня Голещихино</t>
  </si>
  <si>
    <t xml:space="preserve">     деревня Заозеро</t>
  </si>
  <si>
    <t xml:space="preserve">     посёлок Кирзавод</t>
  </si>
  <si>
    <t xml:space="preserve">     деревня Костарево</t>
  </si>
  <si>
    <t xml:space="preserve">     деревня Сухушино</t>
  </si>
  <si>
    <t xml:space="preserve">     село Старица</t>
  </si>
  <si>
    <t xml:space="preserve">     деревня Новиково</t>
  </si>
  <si>
    <t xml:space="preserve">     посёлок Осипово</t>
  </si>
  <si>
    <t xml:space="preserve">     деревня Тарск</t>
  </si>
  <si>
    <t xml:space="preserve">     деревня Усть-Чузик</t>
  </si>
  <si>
    <t xml:space="preserve">     село Ежи</t>
  </si>
  <si>
    <t xml:space="preserve">     деревня Петровск</t>
  </si>
  <si>
    <t xml:space="preserve">     деревня Успенка</t>
  </si>
  <si>
    <t xml:space="preserve">     село Комсомольск</t>
  </si>
  <si>
    <t xml:space="preserve">     деревня Балагачево</t>
  </si>
  <si>
    <t xml:space="preserve">     ст. Балагачево</t>
  </si>
  <si>
    <t xml:space="preserve">     поселок Тазырбак</t>
  </si>
  <si>
    <t xml:space="preserve">     посёлок Францево</t>
  </si>
  <si>
    <t xml:space="preserve">     село Куяново</t>
  </si>
  <si>
    <t xml:space="preserve">     деревня Березовка</t>
  </si>
  <si>
    <t xml:space="preserve">     село Городок</t>
  </si>
  <si>
    <t xml:space="preserve">     деревня Калмаки</t>
  </si>
  <si>
    <t xml:space="preserve">     деревня Кульдорск</t>
  </si>
  <si>
    <t xml:space="preserve">     деревня Лиллиенгофка</t>
  </si>
  <si>
    <t xml:space="preserve">     деревня Малиновка</t>
  </si>
  <si>
    <t xml:space="preserve">     деревня Уйданово</t>
  </si>
  <si>
    <t xml:space="preserve">     село Новомариинка</t>
  </si>
  <si>
    <t xml:space="preserve">     деревня Верх Куендат</t>
  </si>
  <si>
    <t xml:space="preserve">     деревня Калиновка</t>
  </si>
  <si>
    <t xml:space="preserve">     поселок Орехово</t>
  </si>
  <si>
    <t xml:space="preserve">     деревня Туендат</t>
  </si>
  <si>
    <t xml:space="preserve">     село Первомайское</t>
  </si>
  <si>
    <t xml:space="preserve">     посёлок Беляй</t>
  </si>
  <si>
    <t xml:space="preserve">     посёлок Борисова Гора</t>
  </si>
  <si>
    <t xml:space="preserve">     деревня Крутоложное</t>
  </si>
  <si>
    <t xml:space="preserve">     деревня Ломовицк-2</t>
  </si>
  <si>
    <t xml:space="preserve">     поселок Майский</t>
  </si>
  <si>
    <t xml:space="preserve">     посёлок Новый</t>
  </si>
  <si>
    <t xml:space="preserve">     деревня Тиндерлинка</t>
  </si>
  <si>
    <t xml:space="preserve">     деревня Торбеево</t>
  </si>
  <si>
    <t xml:space="preserve">     село Сергеево</t>
  </si>
  <si>
    <t xml:space="preserve">     деревня Вознесенка</t>
  </si>
  <si>
    <t xml:space="preserve">     посёлок Заречный</t>
  </si>
  <si>
    <t xml:space="preserve">     деревня Рождественка</t>
  </si>
  <si>
    <t xml:space="preserve">     деревня Сахалинка</t>
  </si>
  <si>
    <t xml:space="preserve">     посёлок Узень</t>
  </si>
  <si>
    <t xml:space="preserve">     деревня Царицинка</t>
  </si>
  <si>
    <t xml:space="preserve">     посёлок Улу-Юл</t>
  </si>
  <si>
    <t xml:space="preserve">     село Альмяково</t>
  </si>
  <si>
    <t xml:space="preserve">     село Апсагачево</t>
  </si>
  <si>
    <t xml:space="preserve">     посёлок Аргат-Юл</t>
  </si>
  <si>
    <t xml:space="preserve">     посёлок Совхозный</t>
  </si>
  <si>
    <t xml:space="preserve">     посёлок Белый Яр</t>
  </si>
  <si>
    <t xml:space="preserve">     деревня Новошумилово</t>
  </si>
  <si>
    <t xml:space="preserve">     деревня Озерное</t>
  </si>
  <si>
    <t xml:space="preserve">     посёлок Берегаево</t>
  </si>
  <si>
    <t xml:space="preserve">     деревня Красная Горка</t>
  </si>
  <si>
    <t xml:space="preserve">     посёлок Красный Яр</t>
  </si>
  <si>
    <t xml:space="preserve">   Тегульдетское сельское поселение</t>
  </si>
  <si>
    <t xml:space="preserve">     село Тегульдет</t>
  </si>
  <si>
    <t xml:space="preserve">     деревня Байгалы</t>
  </si>
  <si>
    <t xml:space="preserve">     деревня Куяновская Гарь</t>
  </si>
  <si>
    <t xml:space="preserve">     посёлок Покровский Яр</t>
  </si>
  <si>
    <t xml:space="preserve">     посёлок Центрополигон</t>
  </si>
  <si>
    <t xml:space="preserve">     посёлок Четь-Конторка</t>
  </si>
  <si>
    <t xml:space="preserve">     посёлок Черный Яр</t>
  </si>
  <si>
    <t xml:space="preserve">     посёлок Орловка</t>
  </si>
  <si>
    <t xml:space="preserve">     село Богашево</t>
  </si>
  <si>
    <t xml:space="preserve">     деревня Аксеново</t>
  </si>
  <si>
    <t xml:space="preserve">     деревня Белоусово</t>
  </si>
  <si>
    <t xml:space="preserve">     деревня Вороново</t>
  </si>
  <si>
    <t xml:space="preserve">     поселок Госсортоучасток</t>
  </si>
  <si>
    <t xml:space="preserve">     деревня Ипатово</t>
  </si>
  <si>
    <t xml:space="preserve">     ж.д. Каштак</t>
  </si>
  <si>
    <t xml:space="preserve">     посёлок Ключи</t>
  </si>
  <si>
    <t xml:space="preserve">     село Лучаново</t>
  </si>
  <si>
    <t xml:space="preserve">     деревня Магадаево</t>
  </si>
  <si>
    <t xml:space="preserve">     село Межениновка</t>
  </si>
  <si>
    <t xml:space="preserve">     деревня Некрасово</t>
  </si>
  <si>
    <t xml:space="preserve">     деревня Овражное</t>
  </si>
  <si>
    <t xml:space="preserve">     деревня Сухарево</t>
  </si>
  <si>
    <t xml:space="preserve">     ж.д. Петухово</t>
  </si>
  <si>
    <t xml:space="preserve">     село Петухово</t>
  </si>
  <si>
    <t xml:space="preserve">     деревня Писарево</t>
  </si>
  <si>
    <t xml:space="preserve">     деревня Просекино</t>
  </si>
  <si>
    <t xml:space="preserve">     деревня Воронино</t>
  </si>
  <si>
    <t xml:space="preserve">     деревня Милоновка</t>
  </si>
  <si>
    <t xml:space="preserve">     деревня Новомихайловка</t>
  </si>
  <si>
    <t xml:space="preserve">     деревня Омутное</t>
  </si>
  <si>
    <t xml:space="preserve">     село Семилужки</t>
  </si>
  <si>
    <t xml:space="preserve">     село Сухоречье</t>
  </si>
  <si>
    <t xml:space="preserve">     село Кафтанчиково</t>
  </si>
  <si>
    <t xml:space="preserve">     деревня Барабинка</t>
  </si>
  <si>
    <t xml:space="preserve">     деревня Головина</t>
  </si>
  <si>
    <t xml:space="preserve">     село Калтай</t>
  </si>
  <si>
    <t xml:space="preserve">     деревня Кисловка</t>
  </si>
  <si>
    <t xml:space="preserve">     село Тахтамышево</t>
  </si>
  <si>
    <t xml:space="preserve">     деревня Черная Речка</t>
  </si>
  <si>
    <t xml:space="preserve">     посёлок Зональная Станция</t>
  </si>
  <si>
    <t xml:space="preserve">     деревня Позднеево</t>
  </si>
  <si>
    <t xml:space="preserve">     деревня Казанка</t>
  </si>
  <si>
    <t xml:space="preserve">     село Вершинино</t>
  </si>
  <si>
    <t xml:space="preserve">     село Коларово</t>
  </si>
  <si>
    <t xml:space="preserve">     село Яр</t>
  </si>
  <si>
    <t xml:space="preserve">     село Зоркальцево</t>
  </si>
  <si>
    <t xml:space="preserve">     п. 86-й квартал</t>
  </si>
  <si>
    <t xml:space="preserve">     деревня Березкино</t>
  </si>
  <si>
    <t xml:space="preserve">     деревня Борики</t>
  </si>
  <si>
    <t xml:space="preserve">     деревня Быково</t>
  </si>
  <si>
    <t xml:space="preserve">     деревня Губино</t>
  </si>
  <si>
    <t xml:space="preserve">     посёлок Кайдаловка</t>
  </si>
  <si>
    <t xml:space="preserve">     деревня Коломино</t>
  </si>
  <si>
    <t xml:space="preserve">     деревня Кудринский Участок</t>
  </si>
  <si>
    <t xml:space="preserve">     деревня Нелюбино</t>
  </si>
  <si>
    <t xml:space="preserve">     деревня Петрово</t>
  </si>
  <si>
    <t xml:space="preserve">     деревня Петровский Участок</t>
  </si>
  <si>
    <t xml:space="preserve">     деревня Попадейкино</t>
  </si>
  <si>
    <t xml:space="preserve">     деревня Эушта</t>
  </si>
  <si>
    <t xml:space="preserve">     деревня Поросино</t>
  </si>
  <si>
    <t xml:space="preserve">     село Итатка</t>
  </si>
  <si>
    <t xml:space="preserve">     посёлок Каракозово</t>
  </si>
  <si>
    <t xml:space="preserve">     село Томское</t>
  </si>
  <si>
    <t xml:space="preserve">     село Курлек</t>
  </si>
  <si>
    <t xml:space="preserve">     деревня Березовая Речка</t>
  </si>
  <si>
    <t xml:space="preserve">     деревня Госконюшня</t>
  </si>
  <si>
    <t xml:space="preserve">      деревня Кандинка</t>
  </si>
  <si>
    <t xml:space="preserve">     посёлок Копылово</t>
  </si>
  <si>
    <t xml:space="preserve">     ж.д. 104 км</t>
  </si>
  <si>
    <t xml:space="preserve">     деревня Конинино</t>
  </si>
  <si>
    <t xml:space="preserve">     деревня Кусково</t>
  </si>
  <si>
    <t xml:space="preserve">     деревня Постниково</t>
  </si>
  <si>
    <t xml:space="preserve">     посёлок Рассвет</t>
  </si>
  <si>
    <t xml:space="preserve">     село Корнилово</t>
  </si>
  <si>
    <t xml:space="preserve">     деревня Аркашево</t>
  </si>
  <si>
    <t xml:space="preserve">     деревня Бодажково</t>
  </si>
  <si>
    <t xml:space="preserve">     деревня Лязгино</t>
  </si>
  <si>
    <t xml:space="preserve">     деревня Малая Михайловка</t>
  </si>
  <si>
    <t xml:space="preserve">     деревня Сафроново</t>
  </si>
  <si>
    <t xml:space="preserve">     деревня Москали</t>
  </si>
  <si>
    <t xml:space="preserve">     деревня Ольговка</t>
  </si>
  <si>
    <t xml:space="preserve">     ж.д. 26 км</t>
  </si>
  <si>
    <t xml:space="preserve">     ж.д. 41 км</t>
  </si>
  <si>
    <t xml:space="preserve">     посёлок Басандайка</t>
  </si>
  <si>
    <t xml:space="preserve">     посёлок Смена</t>
  </si>
  <si>
    <t xml:space="preserve">     посёлок Мирный</t>
  </si>
  <si>
    <t xml:space="preserve">     поселок Аэропорт</t>
  </si>
  <si>
    <t xml:space="preserve">     деревня Большое Протопопово</t>
  </si>
  <si>
    <t xml:space="preserve">     деревня Малое Протопопово</t>
  </si>
  <si>
    <t xml:space="preserve">     деревня Плотниково</t>
  </si>
  <si>
    <t xml:space="preserve">     посёлок Трубачево</t>
  </si>
  <si>
    <t xml:space="preserve">     село Моряковский Затон</t>
  </si>
  <si>
    <t xml:space="preserve">     деревня Козюлино</t>
  </si>
  <si>
    <t xml:space="preserve">     деревня Нагорный Иштан</t>
  </si>
  <si>
    <t xml:space="preserve">     деревня Новоигловск</t>
  </si>
  <si>
    <t xml:space="preserve">     поселок Поздняково</t>
  </si>
  <si>
    <t xml:space="preserve">     село Половинка</t>
  </si>
  <si>
    <t xml:space="preserve">     деревня Салтанаково</t>
  </si>
  <si>
    <t xml:space="preserve">     село Наумовка</t>
  </si>
  <si>
    <t xml:space="preserve">     деревня Бобровка</t>
  </si>
  <si>
    <t xml:space="preserve">     деревня Георгиевка</t>
  </si>
  <si>
    <t xml:space="preserve">     деревня Надежда</t>
  </si>
  <si>
    <t xml:space="preserve">     село Новорождественское</t>
  </si>
  <si>
    <t xml:space="preserve">     деревня Мазалово</t>
  </si>
  <si>
    <t xml:space="preserve">     деревня Новостройка</t>
  </si>
  <si>
    <t xml:space="preserve">     деревня Романовка</t>
  </si>
  <si>
    <t xml:space="preserve">     деревня Усманка</t>
  </si>
  <si>
    <t xml:space="preserve">     село Октябрьское</t>
  </si>
  <si>
    <t xml:space="preserve">     ж.д. 129 км</t>
  </si>
  <si>
    <t xml:space="preserve">     деревня Николаевка</t>
  </si>
  <si>
    <t xml:space="preserve">     деревня Ущерб</t>
  </si>
  <si>
    <t xml:space="preserve">     село Рыбалово</t>
  </si>
  <si>
    <t xml:space="preserve">     деревня Верхнее Сеченово</t>
  </si>
  <si>
    <t xml:space="preserve">     деревня Карбышево</t>
  </si>
  <si>
    <t xml:space="preserve">     деревня Лаврово</t>
  </si>
  <si>
    <t xml:space="preserve">     деревня Чернышевка</t>
  </si>
  <si>
    <t xml:space="preserve">     посёлок Синий Утес</t>
  </si>
  <si>
    <t xml:space="preserve">     село Турунтаево</t>
  </si>
  <si>
    <t xml:space="preserve">     деревня Горьковка</t>
  </si>
  <si>
    <t xml:space="preserve">     село Новоархангельское</t>
  </si>
  <si>
    <t xml:space="preserve">     деревня Перовка</t>
  </si>
  <si>
    <t xml:space="preserve">     деревня Подломск</t>
  </si>
  <si>
    <t xml:space="preserve">     деревня Спасо-Яйское</t>
  </si>
  <si>
    <t xml:space="preserve">     деревня Суетиловка</t>
  </si>
  <si>
    <t xml:space="preserve">     деревня Халдеево</t>
  </si>
  <si>
    <t xml:space="preserve">     село Бундюр</t>
  </si>
  <si>
    <t xml:space="preserve">     деревня Черемхово</t>
  </si>
  <si>
    <t xml:space="preserve">     село Веселое</t>
  </si>
  <si>
    <t xml:space="preserve">     село Варгатер</t>
  </si>
  <si>
    <t xml:space="preserve">     село Стрельниково</t>
  </si>
  <si>
    <t xml:space="preserve">     село Гореловка</t>
  </si>
  <si>
    <t xml:space="preserve">     село Коломинские Гривы</t>
  </si>
  <si>
    <t xml:space="preserve">     село Васильевка</t>
  </si>
  <si>
    <t xml:space="preserve">     село Чемондаевка</t>
  </si>
  <si>
    <t xml:space="preserve">     село Новоколомино</t>
  </si>
  <si>
    <t xml:space="preserve">     село Коломино</t>
  </si>
  <si>
    <t xml:space="preserve">     село Леботер</t>
  </si>
  <si>
    <t xml:space="preserve">     село Обское</t>
  </si>
  <si>
    <t xml:space="preserve">     село Подгорное</t>
  </si>
  <si>
    <t xml:space="preserve">     деревня Григорьевка</t>
  </si>
  <si>
    <t xml:space="preserve">     село Ермиловка</t>
  </si>
  <si>
    <t xml:space="preserve">     деревня Кирпичное</t>
  </si>
  <si>
    <t xml:space="preserve">     деревня Минеевка</t>
  </si>
  <si>
    <t xml:space="preserve">     село Мушкино</t>
  </si>
  <si>
    <t xml:space="preserve">     село Сухой Лог</t>
  </si>
  <si>
    <t xml:space="preserve">     посёлок Трудовой</t>
  </si>
  <si>
    <t xml:space="preserve">     посёлок Черемушки</t>
  </si>
  <si>
    <t xml:space="preserve">     посёлок Элитное</t>
  </si>
  <si>
    <t xml:space="preserve">     село Усть-Бакчар</t>
  </si>
  <si>
    <t xml:space="preserve">     поселок Лесоучасток Чая</t>
  </si>
  <si>
    <t xml:space="preserve">     село Лось-Гора</t>
  </si>
  <si>
    <t xml:space="preserve">     деревня Мостовая</t>
  </si>
  <si>
    <t xml:space="preserve">     село Нижняя Тига</t>
  </si>
  <si>
    <t xml:space="preserve">     посёлок Новые Ключи</t>
  </si>
  <si>
    <t xml:space="preserve">     село Третья Тига</t>
  </si>
  <si>
    <t xml:space="preserve">   Чаинское сельское поселение</t>
  </si>
  <si>
    <t xml:space="preserve">     село Гришкино</t>
  </si>
  <si>
    <t xml:space="preserve">     деревня Карамзинка</t>
  </si>
  <si>
    <t xml:space="preserve">     село Светлянка</t>
  </si>
  <si>
    <t xml:space="preserve">     село Тоинка</t>
  </si>
  <si>
    <t xml:space="preserve">     село Анастасьевка</t>
  </si>
  <si>
    <t xml:space="preserve">     село Вороновка</t>
  </si>
  <si>
    <t xml:space="preserve">     село Гынгазово</t>
  </si>
  <si>
    <t xml:space="preserve">     деревня Кузнецово</t>
  </si>
  <si>
    <t xml:space="preserve">     село Маркелово</t>
  </si>
  <si>
    <t xml:space="preserve">     село Баткат</t>
  </si>
  <si>
    <t xml:space="preserve">     село Бабарыкино</t>
  </si>
  <si>
    <t xml:space="preserve">     деревня Батурино</t>
  </si>
  <si>
    <t xml:space="preserve">     село Вознесенка</t>
  </si>
  <si>
    <t xml:space="preserve">     деревня Кайтес</t>
  </si>
  <si>
    <t xml:space="preserve">     село Каргала</t>
  </si>
  <si>
    <t xml:space="preserve">     деревня Малое Бабарыкино</t>
  </si>
  <si>
    <t xml:space="preserve">     деревня Перелюбка</t>
  </si>
  <si>
    <t xml:space="preserve">     поселок Победа</t>
  </si>
  <si>
    <t xml:space="preserve">     деревня Кулманы</t>
  </si>
  <si>
    <t xml:space="preserve">     деревня Бушуево</t>
  </si>
  <si>
    <t xml:space="preserve">     село Малобрагино</t>
  </si>
  <si>
    <t xml:space="preserve">     село Трубачево</t>
  </si>
  <si>
    <t xml:space="preserve">     деревня Оськино</t>
  </si>
  <si>
    <t xml:space="preserve">     село Монастырка</t>
  </si>
  <si>
    <t xml:space="preserve">     деревня Балашовка</t>
  </si>
  <si>
    <t xml:space="preserve">     село Гусево</t>
  </si>
  <si>
    <t xml:space="preserve">     деревня Дегтяревка</t>
  </si>
  <si>
    <t xml:space="preserve">     деревня Жарковка</t>
  </si>
  <si>
    <t xml:space="preserve">     деревня Подоба</t>
  </si>
  <si>
    <t xml:space="preserve">     село Федораевка</t>
  </si>
  <si>
    <t xml:space="preserve">     деревня Большое Брагино</t>
  </si>
  <si>
    <t xml:space="preserve">     село Мельниково</t>
  </si>
  <si>
    <t xml:space="preserve">     деревня Нащеково</t>
  </si>
  <si>
    <t xml:space="preserve">     деревня Старая Шегарка</t>
  </si>
  <si>
    <t xml:space="preserve">  в том числе:</t>
  </si>
  <si>
    <t xml:space="preserve">    Александровский район</t>
  </si>
  <si>
    <t xml:space="preserve">    Асиновский район</t>
  </si>
  <si>
    <t xml:space="preserve">    Бакчарский район</t>
  </si>
  <si>
    <t xml:space="preserve">    Верхнекетский район</t>
  </si>
  <si>
    <t xml:space="preserve">    Каргасокский район</t>
  </si>
  <si>
    <t xml:space="preserve">    Колпашевский район</t>
  </si>
  <si>
    <t xml:space="preserve">    Зырянский район</t>
  </si>
  <si>
    <t xml:space="preserve">    Кожевниковский район</t>
  </si>
  <si>
    <t xml:space="preserve">    Кривошеинский район</t>
  </si>
  <si>
    <t xml:space="preserve">    Парабельский район</t>
  </si>
  <si>
    <t xml:space="preserve">    Тегульдетский район</t>
  </si>
  <si>
    <t xml:space="preserve">    Чаинский район</t>
  </si>
  <si>
    <t xml:space="preserve">    Молчановский район</t>
  </si>
  <si>
    <t xml:space="preserve">    Первомайский район</t>
  </si>
  <si>
    <t xml:space="preserve">    Шегарский район</t>
  </si>
  <si>
    <t xml:space="preserve">    Томский район</t>
  </si>
  <si>
    <t xml:space="preserve">     сельское население</t>
  </si>
  <si>
    <t xml:space="preserve">       сельское население</t>
  </si>
  <si>
    <t xml:space="preserve">     г. Асино</t>
  </si>
  <si>
    <t xml:space="preserve">     г . Колпашево</t>
  </si>
  <si>
    <t xml:space="preserve">   сельское население</t>
  </si>
  <si>
    <t>Сельские поселения</t>
  </si>
  <si>
    <t>Внутри-городские районы, округа города</t>
  </si>
  <si>
    <t>Сельские населенные пункты</t>
  </si>
  <si>
    <t xml:space="preserve">   Городские  округа</t>
  </si>
  <si>
    <t xml:space="preserve">     "Город Томск"</t>
  </si>
  <si>
    <t xml:space="preserve">     "Город Кедровый"</t>
  </si>
  <si>
    <t xml:space="preserve">     "Город Стрежевой"</t>
  </si>
  <si>
    <t xml:space="preserve">   Муниципальные  районы </t>
  </si>
  <si>
    <t xml:space="preserve">  "Город Томск"</t>
  </si>
  <si>
    <t xml:space="preserve">  "Город Кедровый"</t>
  </si>
  <si>
    <t xml:space="preserve">  "Город Стрежевой"</t>
  </si>
  <si>
    <t xml:space="preserve">  "Город Северск"</t>
  </si>
  <si>
    <t>Муниципальные районы</t>
  </si>
  <si>
    <t xml:space="preserve">   " Город Томск"</t>
  </si>
  <si>
    <t xml:space="preserve">   " Город Кедровый"</t>
  </si>
  <si>
    <t xml:space="preserve">   " Город Северск"</t>
  </si>
  <si>
    <t xml:space="preserve">   " Город Стрежевой"</t>
  </si>
  <si>
    <t xml:space="preserve">  Городские округа</t>
  </si>
  <si>
    <t xml:space="preserve">   "Город Томск"</t>
  </si>
  <si>
    <t xml:space="preserve">   "Город Кедровый"</t>
  </si>
  <si>
    <t xml:space="preserve">   "Город Стрежевой"</t>
  </si>
  <si>
    <t xml:space="preserve">   Муниципальные районы</t>
  </si>
  <si>
    <t xml:space="preserve">  Верхнекетский  район</t>
  </si>
  <si>
    <t xml:space="preserve"> Зырянский  район</t>
  </si>
  <si>
    <t xml:space="preserve"> Кожевниковский  район</t>
  </si>
  <si>
    <t xml:space="preserve">  Колпашевский  район</t>
  </si>
  <si>
    <t xml:space="preserve"> Кривошеинский  район</t>
  </si>
  <si>
    <t xml:space="preserve">  Первомайский  район</t>
  </si>
  <si>
    <t xml:space="preserve">  Тегульдетский  район</t>
  </si>
  <si>
    <t xml:space="preserve">  Томский  район</t>
  </si>
  <si>
    <t xml:space="preserve"> Чаинский район</t>
  </si>
  <si>
    <t xml:space="preserve">  Шегарский  район</t>
  </si>
  <si>
    <t xml:space="preserve">   Городские округа</t>
  </si>
  <si>
    <t>В % к итогу</t>
  </si>
  <si>
    <t>Все население, человек</t>
  </si>
  <si>
    <t xml:space="preserve">   Асиновский  район</t>
  </si>
  <si>
    <t xml:space="preserve">   Бакчарский  район</t>
  </si>
  <si>
    <t xml:space="preserve">   Верхнекетский  район</t>
  </si>
  <si>
    <t xml:space="preserve">   Зырянский  район</t>
  </si>
  <si>
    <t xml:space="preserve">   Кожевниковский  район</t>
  </si>
  <si>
    <t xml:space="preserve">   Колпашевский  район</t>
  </si>
  <si>
    <t xml:space="preserve">   Кривошеинский  район</t>
  </si>
  <si>
    <t xml:space="preserve">   Молчановский  район</t>
  </si>
  <si>
    <t xml:space="preserve">   Парабельский  район</t>
  </si>
  <si>
    <t xml:space="preserve">   Первомайский  район</t>
  </si>
  <si>
    <t xml:space="preserve">   Тегульдетский  район</t>
  </si>
  <si>
    <t xml:space="preserve">   Томский  район</t>
  </si>
  <si>
    <t xml:space="preserve">в том числе сельские поселения с числом жителей, человек  </t>
  </si>
  <si>
    <t>Муниципальные образования, единиц</t>
  </si>
  <si>
    <t>процентов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</si>
  <si>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</si>
  <si>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пгт   Белый Яр</t>
  </si>
  <si>
    <t>городское население:</t>
  </si>
  <si>
    <t xml:space="preserve">  Кировский район</t>
  </si>
  <si>
    <t xml:space="preserve">  Ленинский район</t>
  </si>
  <si>
    <t xml:space="preserve">  Октябрьский район</t>
  </si>
  <si>
    <t xml:space="preserve">  Советский район</t>
  </si>
  <si>
    <t xml:space="preserve"> </t>
  </si>
  <si>
    <t xml:space="preserve">      г.Колпашево</t>
  </si>
  <si>
    <t xml:space="preserve">    "Город Томск"</t>
  </si>
  <si>
    <t xml:space="preserve">    "Город Кедровый"</t>
  </si>
  <si>
    <t xml:space="preserve">    "Город Северск"</t>
  </si>
  <si>
    <t xml:space="preserve">    "Город Стрежевой"</t>
  </si>
  <si>
    <r>
      <t xml:space="preserve"> </t>
    </r>
    <r>
      <rPr>
        <b/>
        <i/>
        <sz val="11"/>
        <color theme="1"/>
        <rFont val="Times New Roman"/>
        <family val="1"/>
        <charset val="204"/>
      </rPr>
      <t xml:space="preserve"> Муниципальные районы</t>
    </r>
  </si>
  <si>
    <t>человек</t>
  </si>
  <si>
    <t xml:space="preserve"> Всего учтено по Томской области </t>
  </si>
  <si>
    <t xml:space="preserve">ИЗМЕНЕНИЕ ЧИСЛЕННОСТИ НАСЕЛЕНИЯ ТОМСКОЙ ОБЛАСТИ </t>
  </si>
  <si>
    <t xml:space="preserve">ИЗМЕНЕНИЕ ЧИСЛЕННОСТИ НАСЕЛЕНИЯ ГОРОДСКОГО ОКРУГА "ГОРОД  ТОМСК" </t>
  </si>
  <si>
    <t>Численность населения Российской                              Федерации</t>
  </si>
  <si>
    <t>Численность населения  Сибирского   федерального  округа</t>
  </si>
  <si>
    <t xml:space="preserve"> Томская область - все население</t>
  </si>
  <si>
    <t xml:space="preserve">   Шегарский  район</t>
  </si>
  <si>
    <t xml:space="preserve">  Муниципальные районы</t>
  </si>
  <si>
    <t xml:space="preserve"> Томская область – все население</t>
  </si>
  <si>
    <t>Число муниципальных  районов</t>
  </si>
  <si>
    <r>
      <t>Терри-тория,   тыс. км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</si>
  <si>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Плот-ность     насе- ления</t>
  </si>
  <si>
    <t>тысяч  человек</t>
  </si>
  <si>
    <t>сельские населённые пункты, подчинённые  администрации Каргасокского района</t>
  </si>
  <si>
    <t>пгт Белый Яр с подчиненными его         администрации населенными пунктами</t>
  </si>
  <si>
    <t>сельские населенные пункты, подчинённые администрации пгт Белый Яр</t>
  </si>
  <si>
    <t xml:space="preserve">     пгт Белый Яр рп</t>
  </si>
  <si>
    <t xml:space="preserve"> Парабельский  район</t>
  </si>
  <si>
    <t>(по итогам переписей населения)</t>
  </si>
  <si>
    <t xml:space="preserve">  УДЕЛЬНЫЙ  ВЕС  ЧИСЛЕННОСТИ  МУНИЦИПАЛЬНЫХ  ОБРАЗОВАНИЙ  В ОБЩЕЙ  ЧИСЛЕННОСТИ  НАСЕЛЕНИЯ ТОМСКОЙ ОБЛАСТИ                                                                                                                                                                         </t>
  </si>
  <si>
    <t>тысяч человек</t>
  </si>
  <si>
    <t xml:space="preserve">    в них населения,  человек</t>
  </si>
  <si>
    <t xml:space="preserve">   число городов, единиц</t>
  </si>
  <si>
    <t>Число городов и поселков городского типа, единиц</t>
  </si>
  <si>
    <t xml:space="preserve">      г. Кедровый</t>
  </si>
  <si>
    <t xml:space="preserve">   "Город Северск"</t>
  </si>
  <si>
    <r>
      <t>CООТНОШЕНИЕ МУЖЧИН И ЖЕНЩИН ПО ГОРОДСКИМ ОКРУГАМ И                                                                                                          МУНИЦИПАЛЬНЫМ РАЙОНАМ  ТОМСКОЙ ОБЛАСТИ                                                                                                                                                      (</t>
    </r>
    <r>
      <rPr>
        <sz val="12"/>
        <color theme="1"/>
        <rFont val="Times New Roman"/>
        <family val="1"/>
        <charset val="204"/>
      </rPr>
      <t>по итогам переписей населения)</t>
    </r>
  </si>
  <si>
    <t xml:space="preserve">    город Асино</t>
  </si>
  <si>
    <t xml:space="preserve">    село Пудовка</t>
  </si>
  <si>
    <t xml:space="preserve">     село Сулзат</t>
  </si>
  <si>
    <t xml:space="preserve">     деревня Перемитино</t>
  </si>
  <si>
    <t xml:space="preserve">     село Толмачево</t>
  </si>
  <si>
    <t xml:space="preserve">     станция  Куендат</t>
  </si>
  <si>
    <t xml:space="preserve">     станция Сахалинка</t>
  </si>
  <si>
    <t xml:space="preserve">     деревня Тызырачево</t>
  </si>
  <si>
    <t xml:space="preserve">     деревня Татьяновка</t>
  </si>
  <si>
    <t xml:space="preserve">      г. Стрежевой</t>
  </si>
  <si>
    <t xml:space="preserve">      сельское население</t>
  </si>
  <si>
    <r>
      <t xml:space="preserve">  </t>
    </r>
    <r>
      <rPr>
        <b/>
        <i/>
        <sz val="11"/>
        <color theme="1"/>
        <rFont val="Times New Roman"/>
        <family val="1"/>
        <charset val="204"/>
      </rPr>
      <t xml:space="preserve"> Муниципальные районы</t>
    </r>
  </si>
  <si>
    <t xml:space="preserve">    Асиновский  район</t>
  </si>
  <si>
    <t xml:space="preserve">    Бакчарский  район</t>
  </si>
  <si>
    <t xml:space="preserve">    Верхнекетский  район</t>
  </si>
  <si>
    <t xml:space="preserve">    Зырянский  район</t>
  </si>
  <si>
    <t xml:space="preserve">    Каргасокский  район</t>
  </si>
  <si>
    <t xml:space="preserve">    Кожевниковский  район</t>
  </si>
  <si>
    <t xml:space="preserve">    Колпашевский  район</t>
  </si>
  <si>
    <t xml:space="preserve">    Кривошеинский  район</t>
  </si>
  <si>
    <t xml:space="preserve">    Молчановский  район</t>
  </si>
  <si>
    <t xml:space="preserve">    Парабельский  район</t>
  </si>
  <si>
    <t xml:space="preserve">    Первомайский  район</t>
  </si>
  <si>
    <t xml:space="preserve">    Тегульдетский  район</t>
  </si>
  <si>
    <t xml:space="preserve">    Томский  район</t>
  </si>
  <si>
    <t xml:space="preserve">    Чаинский  район</t>
  </si>
  <si>
    <t xml:space="preserve">    Шегарский  район</t>
  </si>
  <si>
    <t xml:space="preserve">         мужчины</t>
  </si>
  <si>
    <t xml:space="preserve">         женщины</t>
  </si>
  <si>
    <t xml:space="preserve">       г. Томск, все население</t>
  </si>
  <si>
    <t xml:space="preserve">       г. Асино, все население</t>
  </si>
  <si>
    <t xml:space="preserve">       г. Кедровый, все население</t>
  </si>
  <si>
    <t xml:space="preserve">       г. Колпашево, все население</t>
  </si>
  <si>
    <t xml:space="preserve">       г. Стрежевой, все население</t>
  </si>
  <si>
    <t xml:space="preserve">Число сельских населенных пунктов   </t>
  </si>
  <si>
    <t xml:space="preserve">Число сельских населенных пунктов сельский поселений </t>
  </si>
  <si>
    <t xml:space="preserve"> численность населения</t>
  </si>
  <si>
    <t xml:space="preserve">Муниципальные районы </t>
  </si>
  <si>
    <t xml:space="preserve">     г. Томск</t>
  </si>
  <si>
    <t xml:space="preserve">     сельское население </t>
  </si>
  <si>
    <t xml:space="preserve"> г. Кедровый</t>
  </si>
  <si>
    <t xml:space="preserve">     г. Стрежевой</t>
  </si>
  <si>
    <t xml:space="preserve"> сельское население</t>
  </si>
  <si>
    <t xml:space="preserve">   Асиновский район </t>
  </si>
  <si>
    <t xml:space="preserve">  Городской округ "Город Томск"</t>
  </si>
  <si>
    <t xml:space="preserve">  Городской округ "Город Кедровый"</t>
  </si>
  <si>
    <t xml:space="preserve">  Городской округ "Город Северск"</t>
  </si>
  <si>
    <t xml:space="preserve"> г. Северск</t>
  </si>
  <si>
    <t xml:space="preserve">  Городской округ "Город Стрежевой"</t>
  </si>
  <si>
    <t xml:space="preserve">   г. Стрежевой</t>
  </si>
  <si>
    <t xml:space="preserve">  Асиновский  район</t>
  </si>
  <si>
    <t xml:space="preserve">    Александровское сельское поселение</t>
  </si>
  <si>
    <t xml:space="preserve">    Лукашкин-Ярское сельское поселение</t>
  </si>
  <si>
    <t xml:space="preserve">    Назинское сельское поселение</t>
  </si>
  <si>
    <t xml:space="preserve">    Новоникольское сельское поселение</t>
  </si>
  <si>
    <t xml:space="preserve">    Октябрьское сельское поселение</t>
  </si>
  <si>
    <t xml:space="preserve">    Северное сельское поселение</t>
  </si>
  <si>
    <t xml:space="preserve">    Батуринское сельское поселение</t>
  </si>
  <si>
    <t xml:space="preserve">     село Больше-Дорохово</t>
  </si>
  <si>
    <t xml:space="preserve">    Новиковское сельское поселение</t>
  </si>
  <si>
    <t xml:space="preserve">     деревня Нижние Соколы</t>
  </si>
  <si>
    <t xml:space="preserve">     деревня Ново-Троица</t>
  </si>
  <si>
    <t xml:space="preserve">    Новокусковское сельское поселение</t>
  </si>
  <si>
    <t xml:space="preserve">    Новониколаевское сельское поселение</t>
  </si>
  <si>
    <t xml:space="preserve">    Ягодное сельское поселение</t>
  </si>
  <si>
    <t xml:space="preserve">    Бакчарское сельское поселение</t>
  </si>
  <si>
    <t xml:space="preserve">    Вавиловское сельское поселение</t>
  </si>
  <si>
    <t xml:space="preserve">    Высокоярское сельское поселение</t>
  </si>
  <si>
    <t xml:space="preserve">   Парбигское сельское поселение</t>
  </si>
  <si>
    <t xml:space="preserve">   Плотниковское сельское поселение</t>
  </si>
  <si>
    <t xml:space="preserve">   Поротниковское сельское поселение</t>
  </si>
  <si>
    <t xml:space="preserve">     деревня Чумакаевка</t>
  </si>
  <si>
    <t xml:space="preserve">   Катайгинское сельское поселение</t>
  </si>
  <si>
    <t xml:space="preserve">   Клюквинское сельское поселение</t>
  </si>
  <si>
    <t xml:space="preserve">   Макзырское сельское поселение</t>
  </si>
  <si>
    <t xml:space="preserve">   Орловское сельское поселение</t>
  </si>
  <si>
    <t xml:space="preserve">   Палочкинское сельское поселение</t>
  </si>
  <si>
    <t xml:space="preserve">   Сайгинское сельское поселение</t>
  </si>
  <si>
    <t xml:space="preserve">   Степановское сельское поселение</t>
  </si>
  <si>
    <t xml:space="preserve">   Ягоднинское сельское поселение</t>
  </si>
  <si>
    <t xml:space="preserve">    Высоковское сельское поселение</t>
  </si>
  <si>
    <t xml:space="preserve">    Дубровское сельское поселение</t>
  </si>
  <si>
    <t xml:space="preserve">    Зырянское сельское поселение</t>
  </si>
  <si>
    <t xml:space="preserve">    Михайловское сельское поселение</t>
  </si>
  <si>
    <t xml:space="preserve">    Чердатское сельское поселение</t>
  </si>
  <si>
    <t xml:space="preserve">   Вертикосское сельское поселение</t>
  </si>
  <si>
    <t xml:space="preserve">   Каргасокское сельское поселение</t>
  </si>
  <si>
    <t xml:space="preserve">   Нововасюганское сельское поселение</t>
  </si>
  <si>
    <t xml:space="preserve">   Новоюгинское сельское поселение</t>
  </si>
  <si>
    <t xml:space="preserve">   Сосновское сельское поселение</t>
  </si>
  <si>
    <t xml:space="preserve">   Средневасюганское сельское поселение</t>
  </si>
  <si>
    <t xml:space="preserve">   Среднетымское сельское поселение</t>
  </si>
  <si>
    <t xml:space="preserve">   Толпаровское сельское поселение</t>
  </si>
  <si>
    <t xml:space="preserve">   Тымское сельское поселение</t>
  </si>
  <si>
    <t xml:space="preserve">   Уст-Тымское сельское поселение</t>
  </si>
  <si>
    <t xml:space="preserve">   Усть-Чижапское сельское поселение</t>
  </si>
  <si>
    <t xml:space="preserve">    Вороновское сельское поселение</t>
  </si>
  <si>
    <t xml:space="preserve">    Кожевниковское сельское поселение</t>
  </si>
  <si>
    <t xml:space="preserve">    Малиновское сельское поселение</t>
  </si>
  <si>
    <t xml:space="preserve">    Новопокровское сельское поселение</t>
  </si>
  <si>
    <t xml:space="preserve">    Песочнодубровское сельское поселение</t>
  </si>
  <si>
    <t xml:space="preserve">    Староювалинское сельское поселение</t>
  </si>
  <si>
    <t xml:space="preserve">     село Старая Ювала</t>
  </si>
  <si>
    <t xml:space="preserve">    Уртамское сельское поселение</t>
  </si>
  <si>
    <t xml:space="preserve">    Чилинское сельское поселение</t>
  </si>
  <si>
    <t xml:space="preserve">   Инкинское сельское поселение</t>
  </si>
  <si>
    <t xml:space="preserve">    Копыловское сельское поселение</t>
  </si>
  <si>
    <t xml:space="preserve">    Новогоренское сельское поселение</t>
  </si>
  <si>
    <t xml:space="preserve">    Новоселовское сельское поселение</t>
  </si>
  <si>
    <t xml:space="preserve">     деревня Юдино</t>
  </si>
  <si>
    <t xml:space="preserve">    Саровское сельское поселение</t>
  </si>
  <si>
    <t xml:space="preserve">    Чажемтовское сельское поселение</t>
  </si>
  <si>
    <t xml:space="preserve">    Володинское сельское поселение</t>
  </si>
  <si>
    <t xml:space="preserve">    Иштанское сельское поселение</t>
  </si>
  <si>
    <t xml:space="preserve">    Красноярское сельское поселение</t>
  </si>
  <si>
    <t xml:space="preserve">    Кривошеинское сельское поселение</t>
  </si>
  <si>
    <t xml:space="preserve">    Новокривошеинское сельское поселение</t>
  </si>
  <si>
    <t xml:space="preserve">    Петровское сельское поселение</t>
  </si>
  <si>
    <t xml:space="preserve">    Пудовское сельское поселение</t>
  </si>
  <si>
    <t xml:space="preserve">  Молчановский  район</t>
  </si>
  <si>
    <t xml:space="preserve">    Могочинское сельское поселение</t>
  </si>
  <si>
    <t xml:space="preserve">   Молчановское сельское поселение</t>
  </si>
  <si>
    <t xml:space="preserve">   Наргинское сельское поселение</t>
  </si>
  <si>
    <t xml:space="preserve">   Суйгинское сельское поселение</t>
  </si>
  <si>
    <t xml:space="preserve">   Тунгусовское сельское поселение</t>
  </si>
  <si>
    <t xml:space="preserve">    Заводское сельское поселение</t>
  </si>
  <si>
    <t xml:space="preserve">    Нарымское сельское поселение</t>
  </si>
  <si>
    <t xml:space="preserve">    Новосельцевское сельское поселение</t>
  </si>
  <si>
    <t xml:space="preserve">    Парабельское сельское поселение</t>
  </si>
  <si>
    <t xml:space="preserve">    Старицинское сельское поселение</t>
  </si>
  <si>
    <t xml:space="preserve">   Комсомольское сельское поселение</t>
  </si>
  <si>
    <t xml:space="preserve">   Куяновское сельское поселение</t>
  </si>
  <si>
    <t xml:space="preserve">   Новомаринское сельское поселение</t>
  </si>
  <si>
    <t xml:space="preserve">   Первомайское сельское поселение</t>
  </si>
  <si>
    <t xml:space="preserve">   Сергеевское сельское поселение</t>
  </si>
  <si>
    <t xml:space="preserve">    Улу-Юльское сельское поселение</t>
  </si>
  <si>
    <t xml:space="preserve">    Белоярское сельское поселение</t>
  </si>
  <si>
    <t xml:space="preserve">    Берегаевское сельское поселение</t>
  </si>
  <si>
    <t xml:space="preserve">    Черноярское сельское поселение</t>
  </si>
  <si>
    <t xml:space="preserve">     Богашевское сельское поселение</t>
  </si>
  <si>
    <t xml:space="preserve">    Воронинское сельское поселение</t>
  </si>
  <si>
    <t xml:space="preserve">    Заречное сельское поселение</t>
  </si>
  <si>
    <t xml:space="preserve">    Зональненское сельское поселение</t>
  </si>
  <si>
    <t xml:space="preserve">    Зоркальцевское сельское поселение</t>
  </si>
  <si>
    <t xml:space="preserve">    Итатское сельское поселение</t>
  </si>
  <si>
    <t xml:space="preserve">    Калтайское сельское поселение</t>
  </si>
  <si>
    <t xml:space="preserve">    Корниловское сельское поселение</t>
  </si>
  <si>
    <t xml:space="preserve">    Межениновское сельское поселение</t>
  </si>
  <si>
    <t xml:space="preserve">    Мирненское сельское поселение</t>
  </si>
  <si>
    <t xml:space="preserve">    Моряковское сельское поселение</t>
  </si>
  <si>
    <t xml:space="preserve">    Наумовское сельское поселение</t>
  </si>
  <si>
    <t xml:space="preserve">    Новорождественское сельское поселение</t>
  </si>
  <si>
    <t xml:space="preserve">    Рыбаловское сельское поселение</t>
  </si>
  <si>
    <t xml:space="preserve">    Спасское сельское поселение</t>
  </si>
  <si>
    <t xml:space="preserve">    Турунтаевское сельское поселение</t>
  </si>
  <si>
    <t xml:space="preserve">    Коломинское сельское поселение</t>
  </si>
  <si>
    <t xml:space="preserve">    Подгорнское сельское поселение</t>
  </si>
  <si>
    <t xml:space="preserve">    Усть-Бакчарское сельское поселение</t>
  </si>
  <si>
    <t xml:space="preserve">     село Чаинск</t>
  </si>
  <si>
    <t xml:space="preserve">     село Андреевка</t>
  </si>
  <si>
    <t xml:space="preserve">    Анастасьевское сельское поселение</t>
  </si>
  <si>
    <t xml:space="preserve">    Баткатское сельское поселение</t>
  </si>
  <si>
    <t xml:space="preserve">    Побединское сельское поселение</t>
  </si>
  <si>
    <t xml:space="preserve">    Трубачевское сельское поселение</t>
  </si>
  <si>
    <t xml:space="preserve">    Шегарское сельское поселение</t>
  </si>
  <si>
    <t xml:space="preserve"> городское население</t>
  </si>
  <si>
    <t xml:space="preserve">     г. Кедровый</t>
  </si>
  <si>
    <t xml:space="preserve">  Межселенные территории</t>
  </si>
  <si>
    <t>Число  муниципальных  районов</t>
  </si>
  <si>
    <t>ЧИСЛЕННОСТЬ НАСЕЛЕНИЯ ПО ГОРОДАМ И РАЙОНАМ ТОМСКОЙ ОБЛАСТИ                                                                                                                                     ( по итогам переписей населения)</t>
  </si>
  <si>
    <t xml:space="preserve">    Александровский  район</t>
  </si>
  <si>
    <t xml:space="preserve">    Бакчарский   район</t>
  </si>
  <si>
    <t xml:space="preserve">    Верхнекетский   район</t>
  </si>
  <si>
    <t xml:space="preserve"> Томская  область</t>
  </si>
  <si>
    <t xml:space="preserve"> Городские округа </t>
  </si>
  <si>
    <t xml:space="preserve"> "Город Кедровый"</t>
  </si>
  <si>
    <t xml:space="preserve"> "Город Северск"</t>
  </si>
  <si>
    <t xml:space="preserve"> "Город Стрежевой"</t>
  </si>
  <si>
    <t xml:space="preserve"> Александровский  район</t>
  </si>
  <si>
    <t xml:space="preserve"> Асиновский  район</t>
  </si>
  <si>
    <t xml:space="preserve"> Бакчарский   район</t>
  </si>
  <si>
    <t xml:space="preserve"> Верхнекетский   район</t>
  </si>
  <si>
    <t xml:space="preserve"> Каргасокский  район</t>
  </si>
  <si>
    <t xml:space="preserve"> Колпашевский  район</t>
  </si>
  <si>
    <t xml:space="preserve"> Молчановский  район</t>
  </si>
  <si>
    <t xml:space="preserve"> Первомайский   район</t>
  </si>
  <si>
    <t xml:space="preserve"> Тегульдетский  район</t>
  </si>
  <si>
    <t xml:space="preserve"> Томский  район</t>
  </si>
  <si>
    <t xml:space="preserve"> Чаинский  район</t>
  </si>
  <si>
    <t xml:space="preserve"> Шегарский  район</t>
  </si>
  <si>
    <t>продолжение таблицы</t>
  </si>
  <si>
    <t>продолжение  таблицы</t>
  </si>
  <si>
    <t xml:space="preserve">   Киндальское сельское поселение</t>
  </si>
  <si>
    <t xml:space="preserve">   "Город Северск" </t>
  </si>
  <si>
    <r>
      <t xml:space="preserve">РАСПРЕДЕЛЕНИЕ  ЧИСЛЕННОСТИ НАСЕЛЕНИЯ  ТОМСКОЙ ОБЛАСТИ ПО ПОЛУ В РАЗРЕЗЕ                                                                                                                           МУНИЦИПАЛЬНЫХ ОБРАЗОВАНИЙ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(по итогам Всероссийской переписи населения 2020 года)                                                                                                                                                  </t>
    </r>
  </si>
  <si>
    <r>
      <t xml:space="preserve">ЧИСЛО АДМИНИСТРАТИВНО-ТЕРРИТОРИАЛЬНЫХ ЕДИНИЦ НАСЕЛЕННЫХ ПУНКТОВ ПО ТОМСКОЙ ОБЛАСТИ                                                              </t>
    </r>
    <r>
      <rPr>
        <sz val="11"/>
        <color rgb="FF000000"/>
        <rFont val="Times New Roman"/>
        <family val="1"/>
        <charset val="204"/>
      </rPr>
      <t>(по итогам Всероссийской переписи населения 2020 года</t>
    </r>
  </si>
  <si>
    <r>
      <t xml:space="preserve">ЧИСЛЕННОСТЬ НАСЕЛЕНИЯ ТОМСКОЙ ОБЛАСТИ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(по итогам Всероссийской переписи населения 2020 года)                                                                                                                              </t>
    </r>
  </si>
  <si>
    <t>2020 год</t>
  </si>
  <si>
    <r>
      <t xml:space="preserve">ЧИСЛО ГОРОДСКИХ ОКРУГОВ, МУНИЦИПАЛЬНЫХ РАЙОНОВ, ГОРОДСКИХ И СЕЛЬСКИХ ПОСЕЛЕНИЙ                                                                </t>
    </r>
    <r>
      <rPr>
        <sz val="12"/>
        <color rgb="FF000000"/>
        <rFont val="Times New Roman"/>
        <family val="1"/>
        <charset val="204"/>
      </rPr>
      <t>(по итогам Всероссийской переписи населения 2020 года)</t>
    </r>
    <r>
      <rPr>
        <b/>
        <sz val="12"/>
        <color rgb="FF000000"/>
        <rFont val="Times New Roman"/>
        <family val="1"/>
        <charset val="204"/>
      </rPr>
      <t xml:space="preserve"> </t>
    </r>
  </si>
  <si>
    <r>
      <t xml:space="preserve">ГРУППИРОВКА СЕЛЬСКИХ НАСЕЛЕННЫХ ПУНКТОВ ГОРОДСКИХ ОКРУГОВ,                                                                                                                 МУНИЦИПАЛЬНЫХ РАЙОНОВ  ПО ЧИСЛЕННОСТИ НАСЕЛЕНИЯ   ТОМСКОЙ ОБЛАСТИ                                                                                            </t>
    </r>
    <r>
      <rPr>
        <sz val="12"/>
        <rFont val="Times New Roman"/>
        <family val="1"/>
        <charset val="204"/>
      </rPr>
      <t>(по итогам Всероссийской переписи населения 2020 года)</t>
    </r>
  </si>
  <si>
    <t xml:space="preserve">на 1  октября 2020 года </t>
  </si>
  <si>
    <t>2020 г. в % к</t>
  </si>
  <si>
    <t>деревня Кижирово</t>
  </si>
  <si>
    <t>деревня Семиозерки</t>
  </si>
  <si>
    <t>деревня Чирнильщиково</t>
  </si>
  <si>
    <t>посёлок Орловка</t>
  </si>
  <si>
    <t>посёлок Самусь</t>
  </si>
  <si>
    <t>посёлок Дальнее</t>
  </si>
  <si>
    <t>посёлок Куржино</t>
  </si>
  <si>
    <r>
      <t xml:space="preserve">ГРУППИРОВКА СЕЛЬСКИХ ПОСЕЛЕНИЙ ПО ЧИСЛЕННОСТИ НАСЕЛЕНИЯ  ТОМСКОЙ ОБЛАСТИ                                   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(по итогам Всероссийской переписи населения 2020 года) </t>
    </r>
  </si>
  <si>
    <t xml:space="preserve">Асиновский </t>
  </si>
  <si>
    <t>Новиковское сельское поселение</t>
  </si>
  <si>
    <t>Новониколаевское сельское поселение</t>
  </si>
  <si>
    <t>Бакчарский</t>
  </si>
  <si>
    <t>Парбигское сельское поселение</t>
  </si>
  <si>
    <t>Верхнекетский</t>
  </si>
  <si>
    <t xml:space="preserve">Каргасокский </t>
  </si>
  <si>
    <t>Нововасюганское сельское поселение</t>
  </si>
  <si>
    <t>Средневасюганское сельское поселение</t>
  </si>
  <si>
    <t>Кожевниковский</t>
  </si>
  <si>
    <t>Уртамское сельское поселени</t>
  </si>
  <si>
    <t>Колпашевский</t>
  </si>
  <si>
    <t>Инкинское сельское поселение</t>
  </si>
  <si>
    <t>Новоселовское сельское поселение</t>
  </si>
  <si>
    <t>Молчановский</t>
  </si>
  <si>
    <t>Тунгусовское сельское поселение</t>
  </si>
  <si>
    <t xml:space="preserve">Парабельский </t>
  </si>
  <si>
    <t>Заводское сельское поселение</t>
  </si>
  <si>
    <t>Новосельцевское сельское поселение</t>
  </si>
  <si>
    <t xml:space="preserve">Первомайский </t>
  </si>
  <si>
    <t>Сергеевское сельское поселение</t>
  </si>
  <si>
    <t>Томский</t>
  </si>
  <si>
    <t>Богашевское сельское поселение</t>
  </si>
  <si>
    <t>Воронинское сельское поселение</t>
  </si>
  <si>
    <t>Зоркальцевское сельское поселение</t>
  </si>
  <si>
    <t>Итатское сельское поселение</t>
  </si>
  <si>
    <t>Корниловское сельское поселение</t>
  </si>
  <si>
    <t>Моряковское сельское поселение</t>
  </si>
  <si>
    <t>Новорождественское сельское поселение</t>
  </si>
  <si>
    <t>Октябрьское сельское поселение</t>
  </si>
  <si>
    <t>Чаинский</t>
  </si>
  <si>
    <t>Чаинское сельское поселение</t>
  </si>
  <si>
    <t>Трубачевское сельское поселение</t>
  </si>
  <si>
    <t>Шегарский</t>
  </si>
  <si>
    <t>ж.д. рзд 153 км</t>
  </si>
  <si>
    <t>посёлок Осколково</t>
  </si>
  <si>
    <t>поселок Хохловка</t>
  </si>
  <si>
    <t>деревня Айполово</t>
  </si>
  <si>
    <t>деревня Волчиха</t>
  </si>
  <si>
    <t>деревня Могильники</t>
  </si>
  <si>
    <t>посёлок Зайкино</t>
  </si>
  <si>
    <t>посёлок Юрты</t>
  </si>
  <si>
    <t>деревня Усть-Речка</t>
  </si>
  <si>
    <t>деревня Князевка</t>
  </si>
  <si>
    <t>деревня Сенькино</t>
  </si>
  <si>
    <t>деревня Ласкино</t>
  </si>
  <si>
    <t>посёлок Заречный</t>
  </si>
  <si>
    <t>деревня Просекино</t>
  </si>
  <si>
    <t>деревня Омутное</t>
  </si>
  <si>
    <t>деревня Попадейкино</t>
  </si>
  <si>
    <t>посёлок Каракозово</t>
  </si>
  <si>
    <t>посёлок Черная Речка</t>
  </si>
  <si>
    <t>посёлок Южный</t>
  </si>
  <si>
    <t>деревня Сафроново</t>
  </si>
  <si>
    <t>деревня Новоигловск</t>
  </si>
  <si>
    <t>деревня Салтанаково</t>
  </si>
  <si>
    <t>деревня Усманка</t>
  </si>
  <si>
    <t>ж.д. рзд 129 км</t>
  </si>
  <si>
    <t>деревня Карамзинка</t>
  </si>
  <si>
    <t>деревня Большое Брагино</t>
  </si>
  <si>
    <t>Межселенная территория Верхнекетского муниципального района - сельское население - деревня Куролино</t>
  </si>
  <si>
    <t>в 52.0 р</t>
  </si>
  <si>
    <t>в 20.8р</t>
  </si>
  <si>
    <t>в 26.0 р</t>
  </si>
  <si>
    <t>в 4.6 р.</t>
  </si>
  <si>
    <t>в 1.7 р.</t>
  </si>
  <si>
    <r>
      <t xml:space="preserve">    УДЕЛЬНЫЙ ВЕС  ГОРОДСКОГО НАСЕЛЕНИЯ В ОБЩЕЙ ЧИСЛЕННОСТИ  НАСЕЛЕНИЯ ТОМСКОЙ ОБЛАСТИ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 xml:space="preserve">(по итогам переписей населения) 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   </t>
    </r>
  </si>
  <si>
    <r>
      <t xml:space="preserve">УДЕЛЬНЫЙ  ВЕС  ЧИСЛА МУЖЧИН И ЖЕНЩИН В ОБЩЕЙ ЧИСЛЕННОСТИ НАСЕЛЕНИЯ                                                                  ТОМСКОЙ ОБЛАСТИ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000000"/>
        <rFont val="Times New Roman"/>
        <family val="1"/>
        <charset val="204"/>
      </rPr>
      <t xml:space="preserve">(по итогам Всероссийской переписи населения 2020 года) </t>
    </r>
  </si>
  <si>
    <r>
      <t xml:space="preserve">УДЕЛЬНЫЙ ВЕС СЕЛЬСКОГО НАСЕЛЕНИЯ В ОБЩЕЙ ЧИСЛЕННОСТИ  НАСЕЛЕНИЯ ТОМСКОЙ ОБЛАСТИ                    </t>
    </r>
    <r>
      <rPr>
        <sz val="11"/>
        <color theme="1"/>
        <rFont val="Times New Roman"/>
        <family val="1"/>
        <charset val="204"/>
      </rPr>
      <t>(по по итогам переписей населения)</t>
    </r>
  </si>
  <si>
    <t xml:space="preserve">    г.Северск</t>
  </si>
  <si>
    <t xml:space="preserve">       село Иванкино</t>
  </si>
  <si>
    <t xml:space="preserve">ЧИСЛЕННОСТЬ НАСЕЛЕНИЯ ПО КАЖДОМУ ГОРОДСКОМУ И СЕЛЬСКОМУ НАСЕЛЕННОМУ ПУНКТУ                                                                                                                        ТОМСКОЙ ОБЛАСТИ                                                                                                                                                                         </t>
  </si>
  <si>
    <r>
      <t xml:space="preserve">ГРУППИРОВКА ГОРОДОВ И ПОСЕЛКОВ ГОРОДСКОГО ТИПА ПО ЧИСЛЕННОСТИ НАСЕЛЕНИЯ                                                                                  ПО ТОМСКОЙ ОБЛАСТИ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(по итогам Всероссийской переписи населения 2020 года) </t>
    </r>
  </si>
  <si>
    <r>
      <t xml:space="preserve">ГРУППИРОВКА МУНИЦИПАЛЬНЫХ РАЙОНОВ ПО ЧИСЛЕННОСТИ НАСЕЛЕНИЯ ПО ТОМСКОЙ ОБЛАСТИ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(по итогам Всероссийской переписи населения 2020 года) </t>
    </r>
  </si>
  <si>
    <r>
      <t xml:space="preserve">ГРУППИРОВКА МУНИЦИПАЛЬНЫХ РАЙОНОВ  ПО ЧИСЛУ                                                                                                                                            СЕЛЬСКИХ НАСЕЛЕННЫХ ПУНКТОВ ПО ТОМСКОЙ ОБЛАСТИ                                                                                                                                                                                         </t>
    </r>
    <r>
      <rPr>
        <sz val="12"/>
        <color rgb="FF000000"/>
        <rFont val="Times New Roman"/>
        <family val="1"/>
        <charset val="204"/>
      </rPr>
      <t xml:space="preserve">(по итогам Всероссийской переписи населения 2020 года) </t>
    </r>
  </si>
  <si>
    <r>
      <t xml:space="preserve">СЕЛЬСКИЕ НАСЕЛЕННЫЕ ПУНКТЫ ТОМСКОЙ ОБЛАСТИ БЕЗ НАСЕЛЕНИЯ                                                 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( по итогам Всероссийской переписи населения 2020 года)</t>
    </r>
  </si>
  <si>
    <t xml:space="preserve">      г. Северск</t>
  </si>
  <si>
    <t xml:space="preserve">       деревня Красноигловск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</si>
</sst>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9"/>
      <color rgb="FF000000"/>
      <name val="Courier New"/>
      <family val="3"/>
      <charset val="204"/>
    </font>
    <font>
      <sz val="13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i/>
      <sz val="11"/>
      <color theme="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vertAlign val="superscript"/>
      <sz val="12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1"/>
      <color theme="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4" fillId="0" borderId="0"/>
  </cellStyleXfs>
  <cellXfs count="614">
    <xf numFmtId="0" fontId="0" fillId="0" borderId="0" xfId="0"/>
    <xf numFmtId="0" fontId="0" fillId="0" borderId="0" xfId="1" applyFont="1"/>
    <xf numFmtId="0" fontId="5" fillId="0" borderId="0" xfId="0" applyFont="1"/>
    <xf numFmtId="0" fontId="3" fillId="2" borderId="0" xfId="1" applyFont="1" applyFill="1" applyAlignment="1" applyProtection="1">
      <alignment horizontal="right"/>
      <protection locked="0"/>
    </xf>
    <xf numFmtId="164" fontId="3" fillId="0" borderId="0" xfId="1" applyNumberFormat="1" applyFont="1" applyAlignment="1" applyProtection="1">
      <alignment horizontal="right"/>
      <protection locked="0"/>
    </xf>
    <xf numFmtId="0" fontId="0" fillId="0" borderId="2" xfId="0" applyBorder="1"/>
    <xf numFmtId="0" fontId="9" fillId="0" borderId="0" xfId="0" applyFont="1"/>
    <xf numFmtId="0" fontId="0" fillId="0" borderId="7" xfId="0" applyBorder="1"/>
    <xf numFmtId="0" fontId="13" fillId="0" borderId="0" xfId="0" applyFont="1"/>
    <xf numFmtId="0" fontId="0" fillId="0" borderId="0" xfId="0" applyAlignment="1">
      <alignment horizontal="center"/>
    </xf>
    <xf numFmtId="0" fontId="3" fillId="2" borderId="0" xfId="1" applyFont="1" applyFill="1" applyAlignment="1" applyProtection="1">
      <alignment horizontal="left"/>
      <protection locked="0"/>
    </xf>
    <xf numFmtId="0" fontId="3" fillId="2" borderId="0" xfId="1" applyFont="1" applyFill="1" applyAlignment="1" applyProtection="1">
      <alignment horizontal="left" vertical="top" wrapText="1"/>
      <protection locked="0"/>
    </xf>
    <xf numFmtId="0" fontId="8" fillId="0" borderId="0" xfId="0" applyFont="1"/>
    <xf numFmtId="1" fontId="3" fillId="2" borderId="0" xfId="1" applyNumberFormat="1" applyFont="1" applyFill="1" applyAlignment="1" applyProtection="1">
      <alignment horizontal="right" vertical="center"/>
      <protection locked="0"/>
    </xf>
    <xf numFmtId="1" fontId="3" fillId="2" borderId="0" xfId="1" applyNumberFormat="1" applyFont="1" applyFill="1" applyAlignment="1" applyProtection="1">
      <alignment horizontal="right" vertical="center" wrapText="1"/>
      <protection locked="0"/>
    </xf>
    <xf numFmtId="0" fontId="3" fillId="2" borderId="0" xfId="1" applyFont="1" applyFill="1" applyAlignment="1" applyProtection="1">
      <alignment horizontal="right" vertical="center" wrapText="1"/>
      <protection locked="0"/>
    </xf>
    <xf numFmtId="0" fontId="5" fillId="0" borderId="0" xfId="0" applyFont="1" applyAlignment="1">
      <alignment wrapText="1"/>
    </xf>
    <xf numFmtId="0" fontId="15" fillId="0" borderId="0" xfId="0" applyFont="1"/>
    <xf numFmtId="0" fontId="18" fillId="0" borderId="0" xfId="0" applyFont="1"/>
    <xf numFmtId="0" fontId="0" fillId="0" borderId="0" xfId="0" applyAlignment="1">
      <alignment vertical="center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7" fillId="0" borderId="0" xfId="0" applyFont="1"/>
    <xf numFmtId="0" fontId="12" fillId="0" borderId="0" xfId="0" applyFont="1"/>
    <xf numFmtId="164" fontId="5" fillId="0" borderId="0" xfId="0" applyNumberFormat="1" applyFont="1"/>
    <xf numFmtId="0" fontId="16" fillId="0" borderId="0" xfId="1" applyFont="1" applyAlignment="1">
      <alignment horizontal="right"/>
    </xf>
    <xf numFmtId="0" fontId="16" fillId="0" borderId="0" xfId="1" applyFont="1" applyAlignment="1">
      <alignment wrapText="1"/>
    </xf>
    <xf numFmtId="0" fontId="0" fillId="0" borderId="15" xfId="0" applyBorder="1"/>
    <xf numFmtId="0" fontId="0" fillId="0" borderId="9" xfId="0" applyBorder="1"/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Alignment="1" applyProtection="1">
      <alignment wrapText="1"/>
      <protection locked="0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4" fillId="2" borderId="0" xfId="1" applyFont="1" applyFill="1" applyAlignment="1" applyProtection="1">
      <alignment horizontal="left"/>
      <protection locked="0"/>
    </xf>
    <xf numFmtId="0" fontId="4" fillId="2" borderId="0" xfId="1" applyFont="1" applyFill="1" applyAlignment="1" applyProtection="1">
      <alignment vertical="center" wrapText="1"/>
      <protection locked="0"/>
    </xf>
    <xf numFmtId="0" fontId="21" fillId="0" borderId="0" xfId="0" applyFont="1"/>
    <xf numFmtId="0" fontId="22" fillId="0" borderId="0" xfId="0" applyFont="1"/>
    <xf numFmtId="0" fontId="14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24" fillId="2" borderId="2" xfId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49" fontId="29" fillId="0" borderId="2" xfId="1" applyNumberFormat="1" applyFont="1" applyBorder="1" applyAlignment="1">
      <alignment horizontal="center" vertical="center" wrapText="1"/>
    </xf>
    <xf numFmtId="0" fontId="15" fillId="0" borderId="9" xfId="0" applyFont="1" applyBorder="1"/>
    <xf numFmtId="0" fontId="15" fillId="0" borderId="2" xfId="0" applyFont="1" applyBorder="1"/>
    <xf numFmtId="0" fontId="13" fillId="0" borderId="9" xfId="0" applyFont="1" applyBorder="1"/>
    <xf numFmtId="0" fontId="13" fillId="0" borderId="2" xfId="0" applyFont="1" applyBorder="1"/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1" fontId="8" fillId="0" borderId="0" xfId="0" applyNumberFormat="1" applyFont="1"/>
    <xf numFmtId="164" fontId="13" fillId="0" borderId="0" xfId="0" applyNumberFormat="1" applyFont="1"/>
    <xf numFmtId="164" fontId="21" fillId="0" borderId="0" xfId="0" applyNumberFormat="1" applyFont="1"/>
    <xf numFmtId="0" fontId="23" fillId="2" borderId="0" xfId="1" applyFont="1" applyFill="1" applyAlignment="1" applyProtection="1">
      <alignment horizontal="right" wrapText="1"/>
      <protection locked="0"/>
    </xf>
    <xf numFmtId="0" fontId="24" fillId="0" borderId="0" xfId="1" applyFont="1" applyAlignment="1" applyProtection="1">
      <alignment horizontal="right"/>
      <protection locked="0"/>
    </xf>
    <xf numFmtId="0" fontId="20" fillId="0" borderId="0" xfId="1" applyFont="1" applyAlignment="1" applyProtection="1">
      <alignment horizontal="right"/>
      <protection locked="0"/>
    </xf>
    <xf numFmtId="2" fontId="0" fillId="0" borderId="0" xfId="0" applyNumberFormat="1"/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3" fillId="2" borderId="0" xfId="1" applyFont="1" applyFill="1" applyAlignment="1" applyProtection="1">
      <alignment horizontal="center" vertical="center" wrapText="1"/>
      <protection locked="0"/>
    </xf>
    <xf numFmtId="164" fontId="5" fillId="0" borderId="0" xfId="0" applyNumberFormat="1" applyFont="1" applyAlignment="1">
      <alignment wrapText="1"/>
    </xf>
    <xf numFmtId="164" fontId="0" fillId="0" borderId="0" xfId="0" applyNumberFormat="1"/>
    <xf numFmtId="0" fontId="8" fillId="0" borderId="3" xfId="0" applyFont="1" applyBorder="1" applyAlignment="1">
      <alignment horizontal="center"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24" fillId="2" borderId="3" xfId="1" applyFont="1" applyFill="1" applyBorder="1" applyAlignment="1" applyProtection="1">
      <alignment horizontal="center" vertical="center" wrapText="1"/>
      <protection locked="0"/>
    </xf>
    <xf numFmtId="0" fontId="27" fillId="2" borderId="4" xfId="1" applyFont="1" applyFill="1" applyBorder="1" applyAlignment="1" applyProtection="1">
      <alignment horizontal="right" wrapText="1"/>
      <protection locked="0"/>
    </xf>
    <xf numFmtId="0" fontId="24" fillId="2" borderId="4" xfId="1" applyFont="1" applyFill="1" applyBorder="1" applyAlignment="1" applyProtection="1">
      <alignment horizontal="right" wrapText="1"/>
      <protection locked="0"/>
    </xf>
    <xf numFmtId="0" fontId="8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center" wrapText="1"/>
    </xf>
    <xf numFmtId="0" fontId="24" fillId="2" borderId="15" xfId="1" applyFont="1" applyFill="1" applyBorder="1" applyAlignment="1" applyProtection="1">
      <alignment horizontal="left" wrapText="1" indent="2"/>
      <protection locked="0"/>
    </xf>
    <xf numFmtId="0" fontId="27" fillId="2" borderId="15" xfId="1" applyFont="1" applyFill="1" applyBorder="1" applyAlignment="1" applyProtection="1">
      <alignment wrapText="1"/>
      <protection locked="0"/>
    </xf>
    <xf numFmtId="0" fontId="24" fillId="2" borderId="15" xfId="1" applyFont="1" applyFill="1" applyBorder="1" applyAlignment="1" applyProtection="1">
      <alignment wrapText="1"/>
      <protection locked="0"/>
    </xf>
    <xf numFmtId="0" fontId="24" fillId="2" borderId="17" xfId="1" applyFont="1" applyFill="1" applyBorder="1" applyAlignment="1" applyProtection="1">
      <alignment wrapText="1"/>
      <protection locked="0"/>
    </xf>
    <xf numFmtId="0" fontId="24" fillId="2" borderId="20" xfId="1" applyFont="1" applyFill="1" applyBorder="1" applyAlignment="1" applyProtection="1">
      <alignment horizontal="center" vertical="center" wrapText="1"/>
      <protection locked="0"/>
    </xf>
    <xf numFmtId="0" fontId="23" fillId="2" borderId="15" xfId="1" applyFont="1" applyFill="1" applyBorder="1" applyAlignment="1" applyProtection="1">
      <alignment horizontal="left" vertical="center" wrapText="1" indent="1"/>
      <protection locked="0"/>
    </xf>
    <xf numFmtId="0" fontId="24" fillId="2" borderId="15" xfId="1" applyFont="1" applyFill="1" applyBorder="1" applyAlignment="1" applyProtection="1">
      <alignment horizontal="left" wrapText="1"/>
      <protection locked="0"/>
    </xf>
    <xf numFmtId="0" fontId="8" fillId="0" borderId="17" xfId="0" applyFont="1" applyBorder="1" applyAlignment="1">
      <alignment horizontal="justify" vertical="top" wrapText="1"/>
    </xf>
    <xf numFmtId="0" fontId="23" fillId="0" borderId="15" xfId="1" applyFont="1" applyBorder="1" applyAlignment="1" applyProtection="1">
      <alignment horizontal="left" wrapText="1"/>
      <protection locked="0"/>
    </xf>
    <xf numFmtId="0" fontId="23" fillId="0" borderId="15" xfId="1" applyFont="1" applyBorder="1" applyAlignment="1" applyProtection="1">
      <alignment horizontal="left" wrapText="1" indent="1"/>
      <protection locked="0"/>
    </xf>
    <xf numFmtId="0" fontId="27" fillId="0" borderId="15" xfId="1" applyFont="1" applyBorder="1" applyAlignment="1" applyProtection="1">
      <alignment horizontal="left" wrapText="1" indent="1"/>
      <protection locked="0"/>
    </xf>
    <xf numFmtId="0" fontId="24" fillId="0" borderId="15" xfId="1" applyFont="1" applyBorder="1" applyAlignment="1" applyProtection="1">
      <alignment horizontal="left" wrapText="1" indent="1"/>
      <protection locked="0"/>
    </xf>
    <xf numFmtId="0" fontId="24" fillId="0" borderId="15" xfId="1" applyFont="1" applyBorder="1" applyAlignment="1" applyProtection="1">
      <alignment horizontal="left" wrapText="1" indent="2"/>
      <protection locked="0"/>
    </xf>
    <xf numFmtId="0" fontId="24" fillId="0" borderId="15" xfId="1" applyFont="1" applyBorder="1" applyAlignment="1" applyProtection="1">
      <alignment horizontal="left" wrapText="1" indent="3"/>
      <protection locked="0"/>
    </xf>
    <xf numFmtId="0" fontId="24" fillId="0" borderId="17" xfId="1" applyFont="1" applyBorder="1" applyAlignment="1" applyProtection="1">
      <alignment horizontal="left" wrapText="1" indent="1"/>
      <protection locked="0"/>
    </xf>
    <xf numFmtId="0" fontId="25" fillId="0" borderId="15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8" fillId="0" borderId="17" xfId="0" applyFont="1" applyBorder="1" applyAlignment="1">
      <alignment wrapText="1"/>
    </xf>
    <xf numFmtId="0" fontId="19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5" fillId="0" borderId="15" xfId="0" applyFont="1" applyBorder="1" applyAlignment="1">
      <alignment wrapText="1"/>
    </xf>
    <xf numFmtId="0" fontId="19" fillId="0" borderId="15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1" fillId="0" borderId="0" xfId="0" applyFont="1" applyAlignment="1">
      <alignment horizontal="right"/>
    </xf>
    <xf numFmtId="0" fontId="25" fillId="0" borderId="15" xfId="0" applyFont="1" applyBorder="1" applyAlignment="1">
      <alignment horizontal="left" vertical="top" wrapText="1"/>
    </xf>
    <xf numFmtId="0" fontId="25" fillId="0" borderId="15" xfId="0" applyFont="1" applyBorder="1" applyAlignment="1">
      <alignment vertical="top" wrapText="1"/>
    </xf>
    <xf numFmtId="0" fontId="19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left" vertical="top" wrapText="1" indent="1"/>
    </xf>
    <xf numFmtId="0" fontId="8" fillId="0" borderId="15" xfId="0" applyFont="1" applyBorder="1" applyAlignment="1">
      <alignment horizontal="left" vertical="top" wrapText="1" indent="2"/>
    </xf>
    <xf numFmtId="0" fontId="19" fillId="0" borderId="15" xfId="0" applyFont="1" applyBorder="1" applyAlignment="1">
      <alignment horizontal="left" vertical="top" wrapText="1" indent="2"/>
    </xf>
    <xf numFmtId="0" fontId="8" fillId="0" borderId="17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left" wrapText="1" indent="1"/>
    </xf>
    <xf numFmtId="0" fontId="24" fillId="2" borderId="21" xfId="1" applyFont="1" applyFill="1" applyBorder="1" applyAlignment="1" applyProtection="1">
      <alignment horizontal="center" vertical="center" wrapText="1"/>
      <protection locked="0"/>
    </xf>
    <xf numFmtId="0" fontId="24" fillId="2" borderId="28" xfId="1" applyFont="1" applyFill="1" applyBorder="1" applyAlignment="1" applyProtection="1">
      <alignment horizontal="center" vertical="center" wrapText="1"/>
      <protection locked="0"/>
    </xf>
    <xf numFmtId="0" fontId="23" fillId="2" borderId="15" xfId="1" applyFont="1" applyFill="1" applyBorder="1" applyAlignment="1" applyProtection="1">
      <alignment horizontal="left" wrapText="1"/>
      <protection locked="0"/>
    </xf>
    <xf numFmtId="0" fontId="27" fillId="2" borderId="15" xfId="1" applyFont="1" applyFill="1" applyBorder="1" applyAlignment="1" applyProtection="1">
      <alignment horizontal="left" wrapText="1"/>
      <protection locked="0"/>
    </xf>
    <xf numFmtId="0" fontId="24" fillId="2" borderId="15" xfId="1" applyFont="1" applyFill="1" applyBorder="1" applyAlignment="1" applyProtection="1">
      <alignment horizontal="left" wrapText="1" indent="1"/>
      <protection locked="0"/>
    </xf>
    <xf numFmtId="0" fontId="24" fillId="2" borderId="17" xfId="1" applyFont="1" applyFill="1" applyBorder="1" applyAlignment="1" applyProtection="1">
      <alignment horizontal="left" wrapText="1" indent="1"/>
      <protection locked="0"/>
    </xf>
    <xf numFmtId="0" fontId="24" fillId="2" borderId="6" xfId="1" applyFont="1" applyFill="1" applyBorder="1" applyAlignment="1" applyProtection="1">
      <alignment horizontal="right" wrapText="1"/>
      <protection locked="0"/>
    </xf>
    <xf numFmtId="0" fontId="5" fillId="0" borderId="7" xfId="1" applyFont="1" applyBorder="1"/>
    <xf numFmtId="0" fontId="19" fillId="0" borderId="15" xfId="0" applyFont="1" applyBorder="1" applyAlignment="1">
      <alignment horizontal="left" wrapText="1"/>
    </xf>
    <xf numFmtId="2" fontId="24" fillId="2" borderId="28" xfId="1" applyNumberFormat="1" applyFont="1" applyFill="1" applyBorder="1" applyAlignment="1" applyProtection="1">
      <alignment horizontal="center" vertical="center" wrapText="1"/>
      <protection locked="0"/>
    </xf>
    <xf numFmtId="0" fontId="24" fillId="2" borderId="17" xfId="1" applyFont="1" applyFill="1" applyBorder="1" applyAlignment="1" applyProtection="1">
      <alignment horizontal="left" wrapText="1"/>
      <protection locked="0"/>
    </xf>
    <xf numFmtId="0" fontId="27" fillId="2" borderId="15" xfId="1" applyFont="1" applyFill="1" applyBorder="1" applyAlignment="1" applyProtection="1">
      <alignment horizontal="left" wrapText="1" indent="1"/>
      <protection locked="0"/>
    </xf>
    <xf numFmtId="0" fontId="30" fillId="0" borderId="23" xfId="1" applyFont="1" applyBorder="1" applyAlignment="1">
      <alignment horizontal="left" wrapText="1" indent="1"/>
    </xf>
    <xf numFmtId="0" fontId="29" fillId="0" borderId="15" xfId="1" applyFont="1" applyBorder="1" applyAlignment="1">
      <alignment wrapText="1"/>
    </xf>
    <xf numFmtId="0" fontId="29" fillId="0" borderId="17" xfId="1" applyFont="1" applyBorder="1" applyAlignment="1">
      <alignment wrapText="1"/>
    </xf>
    <xf numFmtId="0" fontId="29" fillId="0" borderId="9" xfId="1" applyFont="1" applyBorder="1" applyAlignment="1" applyProtection="1">
      <alignment horizontal="left" vertical="center" wrapText="1" indent="1"/>
      <protection locked="0"/>
    </xf>
    <xf numFmtId="0" fontId="29" fillId="0" borderId="9" xfId="1" applyFont="1" applyBorder="1" applyAlignment="1">
      <alignment horizontal="left" wrapText="1" indent="1"/>
    </xf>
    <xf numFmtId="49" fontId="29" fillId="0" borderId="3" xfId="1" applyNumberFormat="1" applyFont="1" applyBorder="1" applyAlignment="1">
      <alignment horizontal="center" vertical="center" wrapText="1"/>
    </xf>
    <xf numFmtId="0" fontId="29" fillId="0" borderId="15" xfId="1" applyFont="1" applyBorder="1" applyAlignment="1">
      <alignment horizontal="left" wrapText="1" indent="2"/>
    </xf>
    <xf numFmtId="0" fontId="30" fillId="0" borderId="15" xfId="1" applyFont="1" applyBorder="1" applyAlignment="1">
      <alignment horizontal="left" wrapText="1" indent="1"/>
    </xf>
    <xf numFmtId="0" fontId="29" fillId="0" borderId="15" xfId="1" applyFont="1" applyBorder="1" applyAlignment="1">
      <alignment horizontal="left" wrapText="1" indent="1"/>
    </xf>
    <xf numFmtId="0" fontId="29" fillId="0" borderId="0" xfId="1" applyFont="1" applyAlignment="1">
      <alignment wrapText="1"/>
    </xf>
    <xf numFmtId="0" fontId="30" fillId="0" borderId="0" xfId="1" applyFont="1" applyAlignment="1">
      <alignment horizontal="left" wrapText="1" indent="1"/>
    </xf>
    <xf numFmtId="0" fontId="8" fillId="0" borderId="0" xfId="0" applyFont="1" applyAlignment="1">
      <alignment horizontal="right" wrapText="1" indent="4"/>
    </xf>
    <xf numFmtId="164" fontId="8" fillId="0" borderId="0" xfId="0" applyNumberFormat="1" applyFont="1" applyAlignment="1">
      <alignment horizontal="right" wrapText="1" indent="4"/>
    </xf>
    <xf numFmtId="164" fontId="8" fillId="0" borderId="0" xfId="0" applyNumberFormat="1" applyFont="1" applyAlignment="1">
      <alignment horizontal="right" wrapText="1" indent="5"/>
    </xf>
    <xf numFmtId="0" fontId="8" fillId="0" borderId="0" xfId="0" applyFont="1" applyAlignment="1">
      <alignment horizontal="right" wrapText="1" indent="7"/>
    </xf>
    <xf numFmtId="164" fontId="8" fillId="0" borderId="0" xfId="0" applyNumberFormat="1" applyFont="1" applyAlignment="1">
      <alignment horizontal="right" wrapText="1" indent="7"/>
    </xf>
    <xf numFmtId="0" fontId="24" fillId="2" borderId="0" xfId="1" applyFont="1" applyFill="1" applyAlignment="1" applyProtection="1">
      <alignment horizontal="right" wrapText="1" indent="1"/>
      <protection locked="0"/>
    </xf>
    <xf numFmtId="164" fontId="3" fillId="0" borderId="0" xfId="1" applyNumberFormat="1" applyFont="1" applyAlignment="1" applyProtection="1">
      <alignment horizontal="right" indent="1"/>
      <protection locked="0"/>
    </xf>
    <xf numFmtId="0" fontId="27" fillId="2" borderId="19" xfId="1" applyFont="1" applyFill="1" applyBorder="1" applyAlignment="1" applyProtection="1">
      <alignment horizontal="right" indent="3"/>
      <protection locked="0"/>
    </xf>
    <xf numFmtId="0" fontId="24" fillId="2" borderId="19" xfId="1" applyFont="1" applyFill="1" applyBorder="1" applyAlignment="1" applyProtection="1">
      <alignment horizontal="right" indent="3"/>
      <protection locked="0"/>
    </xf>
    <xf numFmtId="0" fontId="19" fillId="0" borderId="4" xfId="0" applyFont="1" applyBorder="1" applyAlignment="1">
      <alignment horizontal="right" wrapText="1" indent="1"/>
    </xf>
    <xf numFmtId="0" fontId="8" fillId="0" borderId="4" xfId="0" applyFont="1" applyBorder="1" applyAlignment="1">
      <alignment horizontal="right" wrapText="1" indent="1"/>
    </xf>
    <xf numFmtId="164" fontId="8" fillId="0" borderId="4" xfId="0" applyNumberFormat="1" applyFont="1" applyBorder="1" applyAlignment="1">
      <alignment horizontal="right" wrapText="1" indent="1"/>
    </xf>
    <xf numFmtId="0" fontId="25" fillId="0" borderId="4" xfId="0" applyFont="1" applyBorder="1" applyAlignment="1">
      <alignment horizontal="right" wrapText="1" indent="1"/>
    </xf>
    <xf numFmtId="164" fontId="25" fillId="0" borderId="4" xfId="0" applyNumberFormat="1" applyFont="1" applyBorder="1" applyAlignment="1">
      <alignment horizontal="right" wrapText="1" indent="3"/>
    </xf>
    <xf numFmtId="164" fontId="25" fillId="0" borderId="19" xfId="0" applyNumberFormat="1" applyFont="1" applyBorder="1" applyAlignment="1">
      <alignment horizontal="right" indent="3"/>
    </xf>
    <xf numFmtId="164" fontId="19" fillId="0" borderId="4" xfId="0" applyNumberFormat="1" applyFont="1" applyBorder="1" applyAlignment="1">
      <alignment horizontal="right" wrapText="1" indent="3"/>
    </xf>
    <xf numFmtId="164" fontId="19" fillId="0" borderId="19" xfId="0" applyNumberFormat="1" applyFont="1" applyBorder="1" applyAlignment="1">
      <alignment horizontal="right" indent="3"/>
    </xf>
    <xf numFmtId="164" fontId="8" fillId="0" borderId="4" xfId="0" applyNumberFormat="1" applyFont="1" applyBorder="1" applyAlignment="1">
      <alignment horizontal="right" wrapText="1" indent="3"/>
    </xf>
    <xf numFmtId="164" fontId="8" fillId="0" borderId="19" xfId="0" applyNumberFormat="1" applyFont="1" applyBorder="1" applyAlignment="1">
      <alignment horizontal="right" indent="3"/>
    </xf>
    <xf numFmtId="164" fontId="8" fillId="0" borderId="19" xfId="0" applyNumberFormat="1" applyFont="1" applyBorder="1" applyAlignment="1">
      <alignment horizontal="right" wrapText="1" indent="3"/>
    </xf>
    <xf numFmtId="164" fontId="19" fillId="0" borderId="19" xfId="0" applyNumberFormat="1" applyFont="1" applyBorder="1" applyAlignment="1">
      <alignment horizontal="right" wrapText="1" indent="3"/>
    </xf>
    <xf numFmtId="164" fontId="8" fillId="0" borderId="6" xfId="0" applyNumberFormat="1" applyFont="1" applyBorder="1" applyAlignment="1">
      <alignment horizontal="right" wrapText="1" indent="3"/>
    </xf>
    <xf numFmtId="164" fontId="8" fillId="0" borderId="18" xfId="0" applyNumberFormat="1" applyFont="1" applyBorder="1" applyAlignment="1">
      <alignment horizontal="right" indent="3"/>
    </xf>
    <xf numFmtId="0" fontId="25" fillId="0" borderId="4" xfId="0" applyFont="1" applyBorder="1" applyAlignment="1">
      <alignment horizontal="right" wrapText="1" indent="2"/>
    </xf>
    <xf numFmtId="0" fontId="25" fillId="0" borderId="19" xfId="0" applyFont="1" applyBorder="1" applyAlignment="1">
      <alignment horizontal="right" wrapText="1" indent="2"/>
    </xf>
    <xf numFmtId="0" fontId="19" fillId="0" borderId="4" xfId="0" applyFont="1" applyBorder="1" applyAlignment="1">
      <alignment horizontal="right" wrapText="1" indent="2"/>
    </xf>
    <xf numFmtId="0" fontId="19" fillId="0" borderId="19" xfId="0" applyFont="1" applyBorder="1" applyAlignment="1">
      <alignment horizontal="right" wrapText="1" indent="2"/>
    </xf>
    <xf numFmtId="0" fontId="8" fillId="0" borderId="4" xfId="0" applyFont="1" applyBorder="1" applyAlignment="1">
      <alignment horizontal="right" wrapText="1" indent="2"/>
    </xf>
    <xf numFmtId="0" fontId="8" fillId="0" borderId="19" xfId="0" applyFont="1" applyBorder="1" applyAlignment="1">
      <alignment horizontal="right" wrapText="1" indent="2"/>
    </xf>
    <xf numFmtId="0" fontId="19" fillId="0" borderId="6" xfId="0" applyFont="1" applyBorder="1" applyAlignment="1">
      <alignment horizontal="right" wrapText="1" indent="2"/>
    </xf>
    <xf numFmtId="0" fontId="19" fillId="0" borderId="18" xfId="0" applyFont="1" applyBorder="1" applyAlignment="1">
      <alignment horizontal="right" wrapText="1" indent="2"/>
    </xf>
    <xf numFmtId="0" fontId="8" fillId="0" borderId="6" xfId="0" applyFont="1" applyBorder="1" applyAlignment="1">
      <alignment horizontal="right" wrapText="1" indent="2"/>
    </xf>
    <xf numFmtId="0" fontId="8" fillId="0" borderId="18" xfId="0" applyFont="1" applyBorder="1" applyAlignment="1">
      <alignment horizontal="right" wrapText="1" indent="2"/>
    </xf>
    <xf numFmtId="0" fontId="27" fillId="2" borderId="19" xfId="1" applyFont="1" applyFill="1" applyBorder="1" applyAlignment="1" applyProtection="1">
      <alignment horizontal="right" indent="5"/>
      <protection locked="0"/>
    </xf>
    <xf numFmtId="0" fontId="24" fillId="2" borderId="19" xfId="1" applyFont="1" applyFill="1" applyBorder="1" applyAlignment="1" applyProtection="1">
      <alignment horizontal="right" indent="5"/>
      <protection locked="0"/>
    </xf>
    <xf numFmtId="0" fontId="27" fillId="2" borderId="4" xfId="1" applyFont="1" applyFill="1" applyBorder="1" applyAlignment="1" applyProtection="1">
      <alignment horizontal="right" indent="6"/>
      <protection locked="0"/>
    </xf>
    <xf numFmtId="0" fontId="24" fillId="2" borderId="4" xfId="1" applyFont="1" applyFill="1" applyBorder="1" applyAlignment="1" applyProtection="1">
      <alignment horizontal="right" indent="6"/>
      <protection locked="0"/>
    </xf>
    <xf numFmtId="0" fontId="24" fillId="2" borderId="6" xfId="1" applyFont="1" applyFill="1" applyBorder="1" applyAlignment="1" applyProtection="1">
      <alignment horizontal="right" indent="6"/>
      <protection locked="0"/>
    </xf>
    <xf numFmtId="0" fontId="25" fillId="0" borderId="4" xfId="0" applyFont="1" applyBorder="1" applyAlignment="1">
      <alignment horizontal="right" wrapText="1" indent="3"/>
    </xf>
    <xf numFmtId="0" fontId="19" fillId="0" borderId="4" xfId="0" applyFont="1" applyBorder="1" applyAlignment="1">
      <alignment horizontal="right" wrapText="1" indent="3"/>
    </xf>
    <xf numFmtId="0" fontId="8" fillId="0" borderId="4" xfId="0" applyFont="1" applyBorder="1" applyAlignment="1">
      <alignment horizontal="right" wrapText="1" indent="3"/>
    </xf>
    <xf numFmtId="0" fontId="27" fillId="2" borderId="4" xfId="1" applyFont="1" applyFill="1" applyBorder="1" applyAlignment="1" applyProtection="1">
      <alignment horizontal="right" wrapText="1" indent="1"/>
      <protection locked="0"/>
    </xf>
    <xf numFmtId="0" fontId="24" fillId="2" borderId="4" xfId="1" applyFont="1" applyFill="1" applyBorder="1" applyAlignment="1" applyProtection="1">
      <alignment horizontal="right" wrapText="1" indent="1"/>
      <protection locked="0"/>
    </xf>
    <xf numFmtId="0" fontId="24" fillId="2" borderId="6" xfId="1" applyFont="1" applyFill="1" applyBorder="1" applyAlignment="1" applyProtection="1">
      <alignment horizontal="right" wrapText="1" indent="1"/>
      <protection locked="0"/>
    </xf>
    <xf numFmtId="0" fontId="24" fillId="2" borderId="18" xfId="1" applyFont="1" applyFill="1" applyBorder="1" applyAlignment="1" applyProtection="1">
      <alignment horizontal="right" wrapText="1" indent="3"/>
      <protection locked="0"/>
    </xf>
    <xf numFmtId="0" fontId="8" fillId="0" borderId="9" xfId="0" applyFont="1" applyBorder="1" applyAlignment="1">
      <alignment vertical="center" wrapText="1"/>
    </xf>
    <xf numFmtId="164" fontId="25" fillId="0" borderId="4" xfId="0" applyNumberFormat="1" applyFont="1" applyBorder="1" applyAlignment="1">
      <alignment horizontal="right" indent="3"/>
    </xf>
    <xf numFmtId="164" fontId="8" fillId="0" borderId="4" xfId="0" applyNumberFormat="1" applyFont="1" applyBorder="1" applyAlignment="1">
      <alignment horizontal="right" indent="3"/>
    </xf>
    <xf numFmtId="164" fontId="19" fillId="0" borderId="4" xfId="0" applyNumberFormat="1" applyFont="1" applyBorder="1" applyAlignment="1">
      <alignment horizontal="right" indent="3"/>
    </xf>
    <xf numFmtId="0" fontId="8" fillId="0" borderId="6" xfId="0" applyFont="1" applyBorder="1" applyAlignment="1">
      <alignment horizontal="right" wrapText="1" indent="3"/>
    </xf>
    <xf numFmtId="164" fontId="8" fillId="0" borderId="6" xfId="0" applyNumberFormat="1" applyFont="1" applyBorder="1" applyAlignment="1">
      <alignment horizontal="right" indent="3"/>
    </xf>
    <xf numFmtId="0" fontId="25" fillId="0" borderId="23" xfId="0" applyFont="1" applyBorder="1" applyAlignment="1">
      <alignment vertical="center" wrapText="1"/>
    </xf>
    <xf numFmtId="164" fontId="25" fillId="0" borderId="8" xfId="0" applyNumberFormat="1" applyFont="1" applyBorder="1" applyAlignment="1">
      <alignment horizontal="right" vertical="center" wrapText="1" indent="4"/>
    </xf>
    <xf numFmtId="164" fontId="19" fillId="0" borderId="4" xfId="0" applyNumberFormat="1" applyFont="1" applyBorder="1" applyAlignment="1">
      <alignment horizontal="right" vertical="center" wrapText="1" indent="4"/>
    </xf>
    <xf numFmtId="164" fontId="8" fillId="0" borderId="4" xfId="0" applyNumberFormat="1" applyFont="1" applyBorder="1" applyAlignment="1">
      <alignment horizontal="right" vertical="center" wrapText="1" indent="4"/>
    </xf>
    <xf numFmtId="164" fontId="8" fillId="0" borderId="6" xfId="0" applyNumberFormat="1" applyFont="1" applyBorder="1" applyAlignment="1">
      <alignment horizontal="right" vertical="center" wrapText="1" indent="4"/>
    </xf>
    <xf numFmtId="0" fontId="25" fillId="0" borderId="15" xfId="0" applyFont="1" applyBorder="1" applyAlignment="1">
      <alignment horizontal="left" wrapText="1" indent="1"/>
    </xf>
    <xf numFmtId="164" fontId="25" fillId="0" borderId="22" xfId="0" applyNumberFormat="1" applyFont="1" applyBorder="1" applyAlignment="1">
      <alignment horizontal="right" vertical="center" indent="3"/>
    </xf>
    <xf numFmtId="164" fontId="19" fillId="0" borderId="19" xfId="0" applyNumberFormat="1" applyFont="1" applyBorder="1" applyAlignment="1">
      <alignment horizontal="right" vertical="center" indent="3"/>
    </xf>
    <xf numFmtId="164" fontId="8" fillId="0" borderId="19" xfId="0" applyNumberFormat="1" applyFont="1" applyBorder="1" applyAlignment="1">
      <alignment horizontal="right" vertical="center" indent="3"/>
    </xf>
    <xf numFmtId="164" fontId="8" fillId="0" borderId="19" xfId="0" applyNumberFormat="1" applyFont="1" applyBorder="1" applyAlignment="1">
      <alignment horizontal="right" vertical="center" wrapText="1" indent="3"/>
    </xf>
    <xf numFmtId="164" fontId="8" fillId="0" borderId="18" xfId="0" applyNumberFormat="1" applyFont="1" applyBorder="1" applyAlignment="1">
      <alignment horizontal="right" vertical="center" wrapText="1" indent="3"/>
    </xf>
    <xf numFmtId="0" fontId="29" fillId="0" borderId="0" xfId="1" applyFont="1" applyAlignment="1">
      <alignment horizontal="left" wrapText="1" indent="1"/>
    </xf>
    <xf numFmtId="0" fontId="8" fillId="0" borderId="15" xfId="0" applyFont="1" applyBorder="1" applyAlignment="1">
      <alignment horizontal="left" wrapText="1" indent="2"/>
    </xf>
    <xf numFmtId="0" fontId="29" fillId="0" borderId="4" xfId="1" applyFont="1" applyBorder="1" applyAlignment="1">
      <alignment horizontal="right"/>
    </xf>
    <xf numFmtId="0" fontId="29" fillId="0" borderId="19" xfId="1" applyFont="1" applyBorder="1" applyAlignment="1">
      <alignment horizontal="right"/>
    </xf>
    <xf numFmtId="0" fontId="29" fillId="0" borderId="6" xfId="1" applyFont="1" applyBorder="1" applyAlignment="1">
      <alignment horizontal="right"/>
    </xf>
    <xf numFmtId="0" fontId="29" fillId="0" borderId="18" xfId="1" applyFont="1" applyBorder="1" applyAlignment="1">
      <alignment horizontal="right"/>
    </xf>
    <xf numFmtId="0" fontId="30" fillId="0" borderId="4" xfId="1" applyFont="1" applyBorder="1" applyAlignment="1">
      <alignment horizontal="right"/>
    </xf>
    <xf numFmtId="164" fontId="25" fillId="0" borderId="4" xfId="0" applyNumberFormat="1" applyFont="1" applyBorder="1" applyAlignment="1">
      <alignment horizontal="right" wrapText="1" indent="1"/>
    </xf>
    <xf numFmtId="0" fontId="0" fillId="0" borderId="4" xfId="0" applyBorder="1"/>
    <xf numFmtId="0" fontId="8" fillId="0" borderId="17" xfId="0" applyFont="1" applyBorder="1" applyAlignment="1">
      <alignment horizontal="left" wrapText="1" inden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right" wrapText="1" indent="1"/>
    </xf>
    <xf numFmtId="164" fontId="8" fillId="0" borderId="0" xfId="0" applyNumberFormat="1" applyFont="1" applyAlignment="1">
      <alignment horizontal="right" wrapText="1" indent="1"/>
    </xf>
    <xf numFmtId="164" fontId="8" fillId="0" borderId="0" xfId="0" applyNumberFormat="1" applyFont="1" applyAlignment="1">
      <alignment horizontal="right" indent="1"/>
    </xf>
    <xf numFmtId="0" fontId="24" fillId="0" borderId="0" xfId="1" applyFont="1" applyAlignment="1" applyProtection="1">
      <alignment horizontal="left" wrapText="1" indent="1"/>
      <protection locked="0"/>
    </xf>
    <xf numFmtId="0" fontId="24" fillId="0" borderId="0" xfId="1" applyFont="1" applyAlignment="1" applyProtection="1">
      <alignment horizontal="right" indent="2"/>
      <protection locked="0"/>
    </xf>
    <xf numFmtId="164" fontId="24" fillId="0" borderId="0" xfId="1" applyNumberFormat="1" applyFont="1" applyAlignment="1" applyProtection="1">
      <alignment horizontal="right" indent="3"/>
      <protection locked="0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right" wrapText="1" indent="2"/>
    </xf>
    <xf numFmtId="0" fontId="8" fillId="0" borderId="0" xfId="0" applyFont="1" applyAlignment="1">
      <alignment horizontal="right" indent="2"/>
    </xf>
    <xf numFmtId="0" fontId="19" fillId="0" borderId="0" xfId="0" applyFont="1" applyAlignment="1">
      <alignment wrapText="1"/>
    </xf>
    <xf numFmtId="0" fontId="19" fillId="0" borderId="0" xfId="0" applyFont="1" applyAlignment="1">
      <alignment horizontal="right" wrapText="1" indent="2"/>
    </xf>
    <xf numFmtId="0" fontId="19" fillId="0" borderId="7" xfId="0" applyFont="1" applyBorder="1" applyAlignment="1">
      <alignment wrapText="1"/>
    </xf>
    <xf numFmtId="0" fontId="19" fillId="0" borderId="7" xfId="0" applyFont="1" applyBorder="1" applyAlignment="1">
      <alignment horizontal="right" wrapText="1" indent="2"/>
    </xf>
    <xf numFmtId="0" fontId="19" fillId="0" borderId="7" xfId="0" applyFont="1" applyBorder="1" applyAlignment="1">
      <alignment horizontal="right" indent="2"/>
    </xf>
    <xf numFmtId="0" fontId="8" fillId="0" borderId="0" xfId="0" applyFont="1" applyAlignment="1">
      <alignment wrapText="1"/>
    </xf>
    <xf numFmtId="0" fontId="8" fillId="0" borderId="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right" wrapText="1" indent="2"/>
    </xf>
    <xf numFmtId="0" fontId="8" fillId="0" borderId="7" xfId="0" applyFont="1" applyBorder="1" applyAlignment="1">
      <alignment horizontal="right" indent="2"/>
    </xf>
    <xf numFmtId="0" fontId="29" fillId="0" borderId="0" xfId="1" applyFont="1" applyAlignment="1">
      <alignment horizontal="right"/>
    </xf>
    <xf numFmtId="0" fontId="29" fillId="0" borderId="0" xfId="1" applyFont="1"/>
    <xf numFmtId="0" fontId="8" fillId="0" borderId="0" xfId="0" applyFont="1" applyAlignment="1">
      <alignment horizontal="right" vertical="top" wrapText="1" indent="3"/>
    </xf>
    <xf numFmtId="0" fontId="8" fillId="0" borderId="0" xfId="0" applyFont="1" applyAlignment="1">
      <alignment horizontal="right" indent="3"/>
    </xf>
    <xf numFmtId="0" fontId="25" fillId="0" borderId="4" xfId="0" applyFont="1" applyBorder="1" applyAlignment="1">
      <alignment horizontal="right" vertical="top" wrapText="1" indent="4"/>
    </xf>
    <xf numFmtId="0" fontId="25" fillId="0" borderId="19" xfId="0" applyFont="1" applyBorder="1" applyAlignment="1">
      <alignment horizontal="right" indent="4"/>
    </xf>
    <xf numFmtId="0" fontId="19" fillId="0" borderId="4" xfId="0" applyFont="1" applyBorder="1" applyAlignment="1">
      <alignment horizontal="right" vertical="top" wrapText="1" indent="4"/>
    </xf>
    <xf numFmtId="0" fontId="8" fillId="0" borderId="4" xfId="0" applyFont="1" applyBorder="1" applyAlignment="1">
      <alignment horizontal="right" vertical="top" wrapText="1" indent="4"/>
    </xf>
    <xf numFmtId="0" fontId="8" fillId="0" borderId="19" xfId="0" applyFont="1" applyBorder="1" applyAlignment="1">
      <alignment horizontal="right" vertical="center" indent="4"/>
    </xf>
    <xf numFmtId="0" fontId="8" fillId="0" borderId="19" xfId="0" applyFont="1" applyBorder="1" applyAlignment="1">
      <alignment horizontal="right" indent="4"/>
    </xf>
    <xf numFmtId="0" fontId="8" fillId="0" borderId="19" xfId="0" applyFont="1" applyBorder="1" applyAlignment="1">
      <alignment horizontal="right" vertical="top" wrapText="1" indent="4"/>
    </xf>
    <xf numFmtId="0" fontId="19" fillId="0" borderId="19" xfId="0" applyFont="1" applyBorder="1" applyAlignment="1">
      <alignment horizontal="right" vertical="top" wrapText="1" indent="4"/>
    </xf>
    <xf numFmtId="0" fontId="8" fillId="0" borderId="6" xfId="0" applyFont="1" applyBorder="1" applyAlignment="1">
      <alignment horizontal="right" vertical="top" wrapText="1" indent="4"/>
    </xf>
    <xf numFmtId="0" fontId="8" fillId="0" borderId="18" xfId="0" applyFont="1" applyBorder="1" applyAlignment="1">
      <alignment horizontal="right" indent="4"/>
    </xf>
    <xf numFmtId="0" fontId="8" fillId="0" borderId="0" xfId="0" applyFont="1" applyAlignment="1">
      <alignment vertical="top" wrapText="1"/>
    </xf>
    <xf numFmtId="164" fontId="2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37" xfId="0" applyFont="1" applyBorder="1" applyAlignment="1">
      <alignment horizontal="center"/>
    </xf>
    <xf numFmtId="0" fontId="8" fillId="0" borderId="37" xfId="0" applyFont="1" applyBorder="1" applyAlignment="1">
      <alignment horizontal="right" wrapText="1" indent="7"/>
    </xf>
    <xf numFmtId="0" fontId="8" fillId="0" borderId="37" xfId="0" applyFont="1" applyBorder="1" applyAlignment="1">
      <alignment horizontal="right" wrapText="1" indent="4"/>
    </xf>
    <xf numFmtId="0" fontId="24" fillId="2" borderId="17" xfId="1" applyFont="1" applyFill="1" applyBorder="1" applyAlignment="1" applyProtection="1">
      <alignment horizontal="center" wrapText="1"/>
      <protection locked="0"/>
    </xf>
    <xf numFmtId="0" fontId="5" fillId="0" borderId="2" xfId="0" applyFont="1" applyBorder="1" applyAlignment="1">
      <alignment horizontal="center" wrapText="1"/>
    </xf>
    <xf numFmtId="164" fontId="25" fillId="0" borderId="4" xfId="0" applyNumberFormat="1" applyFont="1" applyBorder="1" applyAlignment="1">
      <alignment horizontal="right" vertical="center" indent="3"/>
    </xf>
    <xf numFmtId="164" fontId="19" fillId="0" borderId="4" xfId="0" applyNumberFormat="1" applyFont="1" applyBorder="1" applyAlignment="1">
      <alignment horizontal="right" vertical="center" indent="3"/>
    </xf>
    <xf numFmtId="164" fontId="8" fillId="0" borderId="4" xfId="0" applyNumberFormat="1" applyFont="1" applyBorder="1" applyAlignment="1">
      <alignment horizontal="right" vertical="center" indent="3"/>
    </xf>
    <xf numFmtId="164" fontId="8" fillId="0" borderId="4" xfId="0" applyNumberFormat="1" applyFont="1" applyBorder="1" applyAlignment="1">
      <alignment horizontal="right" vertical="center" wrapText="1" indent="3"/>
    </xf>
    <xf numFmtId="164" fontId="8" fillId="0" borderId="6" xfId="0" applyNumberFormat="1" applyFont="1" applyBorder="1" applyAlignment="1">
      <alignment horizontal="right" vertical="center" wrapText="1" indent="3"/>
    </xf>
    <xf numFmtId="0" fontId="0" fillId="0" borderId="2" xfId="0" applyBorder="1" applyAlignment="1">
      <alignment horizontal="center"/>
    </xf>
    <xf numFmtId="0" fontId="31" fillId="0" borderId="0" xfId="0" applyFont="1"/>
    <xf numFmtId="0" fontId="8" fillId="0" borderId="0" xfId="0" applyFont="1" applyAlignment="1">
      <alignment horizontal="right" vertical="center" wrapText="1"/>
    </xf>
    <xf numFmtId="0" fontId="33" fillId="0" borderId="4" xfId="1" applyFont="1" applyBorder="1" applyAlignment="1">
      <alignment horizontal="right"/>
    </xf>
    <xf numFmtId="0" fontId="33" fillId="0" borderId="19" xfId="1" applyFont="1" applyBorder="1" applyAlignment="1">
      <alignment horizontal="right"/>
    </xf>
    <xf numFmtId="0" fontId="19" fillId="0" borderId="0" xfId="0" applyFont="1" applyAlignment="1">
      <alignment horizontal="justify" vertical="top" wrapText="1"/>
    </xf>
    <xf numFmtId="0" fontId="24" fillId="2" borderId="0" xfId="1" applyFont="1" applyFill="1" applyAlignment="1" applyProtection="1">
      <alignment horizontal="left" wrapText="1"/>
      <protection locked="0"/>
    </xf>
    <xf numFmtId="0" fontId="8" fillId="0" borderId="5" xfId="0" applyFont="1" applyBorder="1" applyAlignment="1">
      <alignment horizontal="justify" vertical="top" wrapText="1"/>
    </xf>
    <xf numFmtId="0" fontId="19" fillId="0" borderId="41" xfId="0" applyFont="1" applyBorder="1" applyAlignment="1">
      <alignment horizontal="right" wrapText="1" indent="1"/>
    </xf>
    <xf numFmtId="0" fontId="8" fillId="0" borderId="41" xfId="0" applyFont="1" applyBorder="1" applyAlignment="1">
      <alignment horizontal="right" wrapText="1" indent="1"/>
    </xf>
    <xf numFmtId="0" fontId="25" fillId="0" borderId="41" xfId="0" applyFont="1" applyBorder="1" applyAlignment="1">
      <alignment horizontal="right" wrapText="1" indent="1"/>
    </xf>
    <xf numFmtId="164" fontId="8" fillId="0" borderId="41" xfId="0" applyNumberFormat="1" applyFont="1" applyBorder="1" applyAlignment="1">
      <alignment horizontal="right" wrapText="1" indent="1"/>
    </xf>
    <xf numFmtId="0" fontId="8" fillId="0" borderId="42" xfId="0" applyFont="1" applyBorder="1" applyAlignment="1">
      <alignment horizontal="right" wrapText="1" indent="1"/>
    </xf>
    <xf numFmtId="0" fontId="8" fillId="0" borderId="43" xfId="0" applyFont="1" applyBorder="1" applyAlignment="1">
      <alignment horizontal="right" wrapText="1" indent="1"/>
    </xf>
    <xf numFmtId="0" fontId="23" fillId="2" borderId="7" xfId="1" applyFont="1" applyFill="1" applyBorder="1" applyAlignment="1" applyProtection="1">
      <alignment horizontal="left" vertical="center" wrapText="1" indent="1"/>
      <protection locked="0"/>
    </xf>
    <xf numFmtId="0" fontId="23" fillId="2" borderId="0" xfId="1" applyFont="1" applyFill="1" applyAlignment="1" applyProtection="1">
      <alignment horizontal="left" vertical="center" wrapText="1" indent="1"/>
      <protection locked="0"/>
    </xf>
    <xf numFmtId="0" fontId="24" fillId="2" borderId="0" xfId="1" applyFont="1" applyFill="1" applyAlignment="1" applyProtection="1">
      <alignment horizontal="left" vertical="center" wrapText="1"/>
      <protection locked="0"/>
    </xf>
    <xf numFmtId="0" fontId="24" fillId="2" borderId="0" xfId="1" applyFont="1" applyFill="1" applyAlignment="1" applyProtection="1">
      <alignment horizontal="left" vertical="center" wrapText="1" indent="1"/>
      <protection locked="0"/>
    </xf>
    <xf numFmtId="0" fontId="24" fillId="2" borderId="5" xfId="1" applyFont="1" applyFill="1" applyBorder="1" applyAlignment="1" applyProtection="1">
      <alignment horizontal="left" vertical="center" wrapText="1" indent="1"/>
      <protection locked="0"/>
    </xf>
    <xf numFmtId="0" fontId="23" fillId="2" borderId="46" xfId="1" applyFont="1" applyFill="1" applyBorder="1" applyAlignment="1" applyProtection="1">
      <alignment horizontal="center" vertical="center" wrapText="1"/>
      <protection locked="0"/>
    </xf>
    <xf numFmtId="164" fontId="28" fillId="2" borderId="4" xfId="1" applyNumberFormat="1" applyFont="1" applyFill="1" applyBorder="1" applyAlignment="1" applyProtection="1">
      <alignment horizontal="right" vertical="center" wrapText="1" indent="2"/>
      <protection locked="0"/>
    </xf>
    <xf numFmtId="0" fontId="28" fillId="2" borderId="4" xfId="1" applyFont="1" applyFill="1" applyBorder="1" applyAlignment="1" applyProtection="1">
      <alignment horizontal="right" vertical="center" wrapText="1" indent="2"/>
      <protection locked="0"/>
    </xf>
    <xf numFmtId="1" fontId="28" fillId="2" borderId="4" xfId="1" applyNumberFormat="1" applyFont="1" applyFill="1" applyBorder="1" applyAlignment="1" applyProtection="1">
      <alignment horizontal="right" vertical="center" wrapText="1" indent="2"/>
      <protection locked="0"/>
    </xf>
    <xf numFmtId="164" fontId="29" fillId="2" borderId="4" xfId="1" applyNumberFormat="1" applyFont="1" applyFill="1" applyBorder="1" applyAlignment="1" applyProtection="1">
      <alignment horizontal="right" wrapText="1" indent="2"/>
      <protection locked="0"/>
    </xf>
    <xf numFmtId="1" fontId="28" fillId="2" borderId="4" xfId="1" applyNumberFormat="1" applyFont="1" applyFill="1" applyBorder="1" applyAlignment="1" applyProtection="1">
      <alignment horizontal="right" wrapText="1" indent="2"/>
      <protection locked="0"/>
    </xf>
    <xf numFmtId="164" fontId="30" fillId="2" borderId="4" xfId="1" applyNumberFormat="1" applyFont="1" applyFill="1" applyBorder="1" applyAlignment="1" applyProtection="1">
      <alignment horizontal="right" wrapText="1" indent="2"/>
      <protection locked="0"/>
    </xf>
    <xf numFmtId="1" fontId="30" fillId="2" borderId="4" xfId="1" applyNumberFormat="1" applyFont="1" applyFill="1" applyBorder="1" applyAlignment="1" applyProtection="1">
      <alignment horizontal="right" wrapText="1" indent="2"/>
      <protection locked="0"/>
    </xf>
    <xf numFmtId="1" fontId="29" fillId="2" borderId="4" xfId="1" applyNumberFormat="1" applyFont="1" applyFill="1" applyBorder="1" applyAlignment="1" applyProtection="1">
      <alignment horizontal="right" wrapText="1" indent="2"/>
      <protection locked="0"/>
    </xf>
    <xf numFmtId="164" fontId="29" fillId="2" borderId="6" xfId="1" applyNumberFormat="1" applyFont="1" applyFill="1" applyBorder="1" applyAlignment="1" applyProtection="1">
      <alignment horizontal="right" wrapText="1" indent="2"/>
      <protection locked="0"/>
    </xf>
    <xf numFmtId="1" fontId="29" fillId="2" borderId="6" xfId="1" applyNumberFormat="1" applyFont="1" applyFill="1" applyBorder="1" applyAlignment="1" applyProtection="1">
      <alignment horizontal="right" wrapText="1" indent="2"/>
      <protection locked="0"/>
    </xf>
    <xf numFmtId="0" fontId="23" fillId="2" borderId="2" xfId="1" applyFont="1" applyFill="1" applyBorder="1" applyAlignment="1" applyProtection="1">
      <alignment horizontal="center" vertical="center" wrapText="1"/>
      <protection locked="0"/>
    </xf>
    <xf numFmtId="3" fontId="23" fillId="0" borderId="2" xfId="1" applyNumberFormat="1" applyFont="1" applyBorder="1" applyAlignment="1">
      <alignment horizontal="center" vertical="center"/>
    </xf>
    <xf numFmtId="3" fontId="24" fillId="0" borderId="2" xfId="1" applyNumberFormat="1" applyFont="1" applyBorder="1" applyAlignment="1">
      <alignment horizontal="center" vertical="center"/>
    </xf>
    <xf numFmtId="3" fontId="29" fillId="0" borderId="2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25" fillId="0" borderId="0" xfId="0" applyNumberFormat="1" applyFont="1" applyAlignment="1">
      <alignment horizontal="right" indent="1"/>
    </xf>
    <xf numFmtId="3" fontId="9" fillId="0" borderId="0" xfId="0" applyNumberFormat="1" applyFont="1"/>
    <xf numFmtId="3" fontId="21" fillId="0" borderId="0" xfId="0" applyNumberFormat="1" applyFont="1"/>
    <xf numFmtId="3" fontId="22" fillId="0" borderId="0" xfId="0" applyNumberFormat="1" applyFont="1"/>
    <xf numFmtId="3" fontId="24" fillId="0" borderId="4" xfId="2" applyNumberFormat="1" applyFont="1" applyBorder="1" applyAlignment="1">
      <alignment horizontal="right"/>
    </xf>
    <xf numFmtId="3" fontId="23" fillId="0" borderId="4" xfId="2" applyNumberFormat="1" applyFont="1" applyBorder="1" applyAlignment="1">
      <alignment horizontal="right"/>
    </xf>
    <xf numFmtId="3" fontId="27" fillId="0" borderId="4" xfId="2" applyNumberFormat="1" applyFont="1" applyBorder="1" applyAlignment="1">
      <alignment horizontal="right"/>
    </xf>
    <xf numFmtId="3" fontId="24" fillId="0" borderId="6" xfId="2" applyNumberFormat="1" applyFont="1" applyBorder="1" applyAlignment="1">
      <alignment horizontal="right"/>
    </xf>
    <xf numFmtId="164" fontId="25" fillId="0" borderId="22" xfId="0" applyNumberFormat="1" applyFont="1" applyBorder="1" applyAlignment="1">
      <alignment horizontal="right" indent="3"/>
    </xf>
    <xf numFmtId="0" fontId="8" fillId="0" borderId="2" xfId="0" applyFont="1" applyBorder="1" applyAlignment="1">
      <alignment horizontal="center"/>
    </xf>
    <xf numFmtId="0" fontId="24" fillId="0" borderId="15" xfId="1" applyFont="1" applyBorder="1" applyAlignment="1" applyProtection="1">
      <alignment horizontal="left" wrapText="1" indent="4"/>
      <protection locked="0"/>
    </xf>
    <xf numFmtId="0" fontId="29" fillId="0" borderId="15" xfId="0" applyFont="1" applyBorder="1" applyAlignment="1">
      <alignment wrapText="1"/>
    </xf>
    <xf numFmtId="0" fontId="29" fillId="0" borderId="4" xfId="0" applyFont="1" applyBorder="1" applyAlignment="1">
      <alignment horizontal="right" wrapText="1" indent="2"/>
    </xf>
    <xf numFmtId="0" fontId="29" fillId="0" borderId="19" xfId="0" applyFont="1" applyBorder="1" applyAlignment="1">
      <alignment horizontal="right" wrapText="1" indent="2"/>
    </xf>
    <xf numFmtId="0" fontId="35" fillId="0" borderId="0" xfId="0" applyFont="1"/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horizontal="right"/>
    </xf>
    <xf numFmtId="1" fontId="29" fillId="2" borderId="19" xfId="1" applyNumberFormat="1" applyFont="1" applyFill="1" applyBorder="1" applyAlignment="1" applyProtection="1">
      <alignment horizontal="right" wrapText="1" indent="2"/>
      <protection locked="0"/>
    </xf>
    <xf numFmtId="1" fontId="29" fillId="2" borderId="18" xfId="1" applyNumberFormat="1" applyFont="1" applyFill="1" applyBorder="1" applyAlignment="1" applyProtection="1">
      <alignment horizontal="right" wrapText="1" indent="2"/>
      <protection locked="0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9" fillId="0" borderId="4" xfId="0" applyFont="1" applyBorder="1" applyAlignment="1">
      <alignment wrapText="1"/>
    </xf>
    <xf numFmtId="0" fontId="19" fillId="0" borderId="19" xfId="0" applyFont="1" applyBorder="1" applyAlignment="1">
      <alignment wrapText="1"/>
    </xf>
    <xf numFmtId="0" fontId="8" fillId="0" borderId="19" xfId="0" applyFont="1" applyBorder="1" applyAlignment="1">
      <alignment wrapText="1"/>
    </xf>
    <xf numFmtId="0" fontId="19" fillId="0" borderId="6" xfId="0" applyFont="1" applyBorder="1" applyAlignment="1">
      <alignment horizontal="right" wrapText="1" indent="1"/>
    </xf>
    <xf numFmtId="0" fontId="28" fillId="2" borderId="4" xfId="1" applyFont="1" applyFill="1" applyBorder="1" applyAlignment="1" applyProtection="1">
      <alignment horizontal="right" wrapText="1" indent="1"/>
      <protection locked="0"/>
    </xf>
    <xf numFmtId="0" fontId="28" fillId="2" borderId="4" xfId="1" applyFont="1" applyFill="1" applyBorder="1" applyAlignment="1" applyProtection="1">
      <alignment horizontal="right" wrapText="1" indent="3"/>
      <protection locked="0"/>
    </xf>
    <xf numFmtId="1" fontId="5" fillId="0" borderId="7" xfId="0" applyNumberFormat="1" applyFont="1" applyBorder="1"/>
    <xf numFmtId="1" fontId="29" fillId="0" borderId="19" xfId="1" applyNumberFormat="1" applyFont="1" applyBorder="1" applyAlignment="1" applyProtection="1">
      <alignment horizontal="right" wrapText="1" indent="2"/>
      <protection locked="0"/>
    </xf>
    <xf numFmtId="0" fontId="28" fillId="2" borderId="22" xfId="1" applyFont="1" applyFill="1" applyBorder="1" applyAlignment="1" applyProtection="1">
      <alignment horizontal="right" wrapText="1" indent="3"/>
      <protection locked="0"/>
    </xf>
    <xf numFmtId="0" fontId="30" fillId="2" borderId="4" xfId="1" applyFont="1" applyFill="1" applyBorder="1" applyAlignment="1" applyProtection="1">
      <alignment horizontal="right" wrapText="1" indent="3"/>
      <protection locked="0"/>
    </xf>
    <xf numFmtId="0" fontId="30" fillId="2" borderId="4" xfId="1" applyFont="1" applyFill="1" applyBorder="1" applyAlignment="1" applyProtection="1">
      <alignment horizontal="right" wrapText="1" indent="1"/>
      <protection locked="0"/>
    </xf>
    <xf numFmtId="0" fontId="30" fillId="2" borderId="19" xfId="1" applyFont="1" applyFill="1" applyBorder="1" applyAlignment="1" applyProtection="1">
      <alignment horizontal="right" wrapText="1" indent="3"/>
      <protection locked="0"/>
    </xf>
    <xf numFmtId="0" fontId="29" fillId="2" borderId="4" xfId="1" applyFont="1" applyFill="1" applyBorder="1" applyAlignment="1" applyProtection="1">
      <alignment horizontal="right" wrapText="1" indent="3"/>
      <protection locked="0"/>
    </xf>
    <xf numFmtId="0" fontId="29" fillId="2" borderId="4" xfId="1" applyFont="1" applyFill="1" applyBorder="1" applyAlignment="1" applyProtection="1">
      <alignment horizontal="right" wrapText="1" indent="1"/>
      <protection locked="0"/>
    </xf>
    <xf numFmtId="0" fontId="29" fillId="2" borderId="19" xfId="1" applyFont="1" applyFill="1" applyBorder="1" applyAlignment="1" applyProtection="1">
      <alignment horizontal="right" wrapText="1" indent="3"/>
      <protection locked="0"/>
    </xf>
    <xf numFmtId="0" fontId="29" fillId="2" borderId="6" xfId="1" applyFont="1" applyFill="1" applyBorder="1" applyAlignment="1" applyProtection="1">
      <alignment horizontal="right" wrapText="1" indent="3"/>
      <protection locked="0"/>
    </xf>
    <xf numFmtId="0" fontId="29" fillId="2" borderId="6" xfId="1" applyFont="1" applyFill="1" applyBorder="1" applyAlignment="1" applyProtection="1">
      <alignment horizontal="right" wrapText="1" indent="1"/>
      <protection locked="0"/>
    </xf>
    <xf numFmtId="0" fontId="29" fillId="2" borderId="18" xfId="1" applyFont="1" applyFill="1" applyBorder="1" applyAlignment="1" applyProtection="1">
      <alignment horizontal="right" wrapText="1" indent="3"/>
      <protection locked="0"/>
    </xf>
    <xf numFmtId="1" fontId="29" fillId="0" borderId="0" xfId="1" applyNumberFormat="1" applyFont="1" applyAlignment="1" applyProtection="1">
      <alignment horizontal="right" wrapText="1" indent="2"/>
      <protection locked="0"/>
    </xf>
    <xf numFmtId="0" fontId="36" fillId="0" borderId="0" xfId="0" applyFont="1" applyAlignment="1">
      <alignment horizontal="center"/>
    </xf>
    <xf numFmtId="0" fontId="27" fillId="2" borderId="4" xfId="1" applyFont="1" applyFill="1" applyBorder="1" applyAlignment="1" applyProtection="1">
      <alignment horizontal="right" indent="1"/>
      <protection locked="0"/>
    </xf>
    <xf numFmtId="0" fontId="24" fillId="2" borderId="4" xfId="1" applyFont="1" applyFill="1" applyBorder="1" applyAlignment="1" applyProtection="1">
      <alignment horizontal="right" indent="1"/>
      <protection locked="0"/>
    </xf>
    <xf numFmtId="0" fontId="24" fillId="2" borderId="6" xfId="1" applyFont="1" applyFill="1" applyBorder="1" applyAlignment="1" applyProtection="1">
      <alignment horizontal="right" indent="1"/>
      <protection locked="0"/>
    </xf>
    <xf numFmtId="1" fontId="29" fillId="0" borderId="4" xfId="1" applyNumberFormat="1" applyFont="1" applyBorder="1" applyAlignment="1" applyProtection="1">
      <alignment horizontal="right" wrapText="1" indent="2"/>
      <protection locked="0"/>
    </xf>
    <xf numFmtId="1" fontId="0" fillId="0" borderId="0" xfId="0" applyNumberFormat="1"/>
    <xf numFmtId="1" fontId="9" fillId="0" borderId="0" xfId="0" applyNumberFormat="1" applyFont="1"/>
    <xf numFmtId="3" fontId="23" fillId="0" borderId="0" xfId="2" applyNumberFormat="1" applyFont="1" applyAlignment="1">
      <alignment horizontal="right"/>
    </xf>
    <xf numFmtId="3" fontId="24" fillId="0" borderId="0" xfId="2" applyNumberFormat="1" applyFont="1" applyAlignment="1">
      <alignment horizontal="right"/>
    </xf>
    <xf numFmtId="3" fontId="24" fillId="0" borderId="51" xfId="2" applyNumberFormat="1" applyFont="1" applyBorder="1" applyAlignment="1">
      <alignment horizontal="right"/>
    </xf>
    <xf numFmtId="0" fontId="8" fillId="0" borderId="51" xfId="0" applyFont="1" applyBorder="1" applyAlignment="1">
      <alignment horizontal="right"/>
    </xf>
    <xf numFmtId="164" fontId="38" fillId="0" borderId="0" xfId="0" applyNumberFormat="1" applyFont="1"/>
    <xf numFmtId="0" fontId="29" fillId="0" borderId="15" xfId="0" applyFont="1" applyBorder="1" applyAlignment="1">
      <alignment horizontal="left" wrapText="1" indent="1"/>
    </xf>
    <xf numFmtId="0" fontId="35" fillId="0" borderId="0" xfId="0" applyFont="1" applyAlignment="1">
      <alignment vertical="center"/>
    </xf>
    <xf numFmtId="3" fontId="24" fillId="0" borderId="4" xfId="1" applyNumberFormat="1" applyFont="1" applyBorder="1" applyAlignment="1">
      <alignment horizontal="right"/>
    </xf>
    <xf numFmtId="3" fontId="24" fillId="0" borderId="19" xfId="1" applyNumberFormat="1" applyFont="1" applyBorder="1" applyAlignment="1">
      <alignment horizontal="right"/>
    </xf>
    <xf numFmtId="0" fontId="39" fillId="0" borderId="0" xfId="0" applyFont="1"/>
    <xf numFmtId="164" fontId="19" fillId="0" borderId="0" xfId="0" applyNumberFormat="1" applyFont="1" applyAlignment="1">
      <alignment horizontal="right" indent="1"/>
    </xf>
    <xf numFmtId="164" fontId="32" fillId="0" borderId="0" xfId="0" applyNumberFormat="1" applyFont="1" applyAlignment="1">
      <alignment horizontal="right" indent="1"/>
    </xf>
    <xf numFmtId="164" fontId="8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37" fillId="0" borderId="0" xfId="0" applyFont="1"/>
    <xf numFmtId="0" fontId="24" fillId="0" borderId="0" xfId="1" applyFont="1" applyAlignment="1" applyProtection="1">
      <alignment horizontal="right" vertical="center" wrapText="1"/>
      <protection locked="0"/>
    </xf>
    <xf numFmtId="1" fontId="28" fillId="2" borderId="19" xfId="1" applyNumberFormat="1" applyFont="1" applyFill="1" applyBorder="1" applyAlignment="1" applyProtection="1">
      <alignment horizontal="right" vertical="center" wrapText="1" indent="2"/>
      <protection locked="0"/>
    </xf>
    <xf numFmtId="1" fontId="28" fillId="2" borderId="19" xfId="1" applyNumberFormat="1" applyFont="1" applyFill="1" applyBorder="1" applyAlignment="1" applyProtection="1">
      <alignment horizontal="right" wrapText="1" indent="2"/>
      <protection locked="0"/>
    </xf>
    <xf numFmtId="1" fontId="30" fillId="2" borderId="19" xfId="1" applyNumberFormat="1" applyFont="1" applyFill="1" applyBorder="1" applyAlignment="1" applyProtection="1">
      <alignment horizontal="right" wrapText="1" indent="2"/>
      <protection locked="0"/>
    </xf>
    <xf numFmtId="0" fontId="29" fillId="0" borderId="22" xfId="1" applyFont="1" applyBorder="1" applyAlignment="1" applyProtection="1">
      <alignment horizontal="center" vertical="center" wrapText="1"/>
      <protection locked="0"/>
    </xf>
    <xf numFmtId="1" fontId="28" fillId="2" borderId="22" xfId="1" applyNumberFormat="1" applyFont="1" applyFill="1" applyBorder="1" applyAlignment="1" applyProtection="1">
      <alignment horizontal="right" vertical="center" wrapText="1" indent="2"/>
      <protection locked="0"/>
    </xf>
    <xf numFmtId="164" fontId="29" fillId="0" borderId="0" xfId="0" applyNumberFormat="1" applyFont="1" applyAlignment="1">
      <alignment horizontal="right" indent="1"/>
    </xf>
    <xf numFmtId="0" fontId="29" fillId="0" borderId="0" xfId="0" applyFont="1" applyAlignment="1">
      <alignment horizontal="left" indent="3"/>
    </xf>
    <xf numFmtId="0" fontId="25" fillId="0" borderId="0" xfId="0" applyFont="1" applyAlignment="1">
      <alignment horizontal="justify" vertical="top" wrapText="1"/>
    </xf>
    <xf numFmtId="0" fontId="8" fillId="0" borderId="43" xfId="0" applyFont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8" fillId="0" borderId="49" xfId="0" applyFont="1" applyBorder="1" applyAlignment="1">
      <alignment horizontal="center" wrapText="1"/>
    </xf>
    <xf numFmtId="0" fontId="8" fillId="0" borderId="42" xfId="0" applyFont="1" applyBorder="1" applyAlignment="1">
      <alignment horizontal="center" wrapText="1"/>
    </xf>
    <xf numFmtId="0" fontId="8" fillId="0" borderId="54" xfId="0" applyFont="1" applyBorder="1" applyAlignment="1">
      <alignment horizontal="center" wrapText="1"/>
    </xf>
    <xf numFmtId="0" fontId="8" fillId="0" borderId="55" xfId="0" applyFont="1" applyBorder="1" applyAlignment="1">
      <alignment horizontal="center" wrapText="1"/>
    </xf>
    <xf numFmtId="0" fontId="25" fillId="0" borderId="50" xfId="0" applyFont="1" applyBorder="1" applyAlignment="1">
      <alignment horizontal="center" vertical="center"/>
    </xf>
    <xf numFmtId="0" fontId="19" fillId="0" borderId="56" xfId="0" applyFont="1" applyBorder="1" applyAlignment="1">
      <alignment horizontal="center" wrapText="1"/>
    </xf>
    <xf numFmtId="0" fontId="19" fillId="0" borderId="56" xfId="0" applyFont="1" applyBorder="1" applyAlignment="1">
      <alignment horizontal="right" wrapText="1" indent="1"/>
    </xf>
    <xf numFmtId="164" fontId="8" fillId="0" borderId="56" xfId="0" applyNumberFormat="1" applyFont="1" applyBorder="1" applyAlignment="1">
      <alignment horizontal="right" wrapText="1" indent="1"/>
    </xf>
    <xf numFmtId="0" fontId="8" fillId="0" borderId="56" xfId="0" applyFont="1" applyBorder="1" applyAlignment="1">
      <alignment horizontal="right" wrapText="1" indent="1"/>
    </xf>
    <xf numFmtId="164" fontId="8" fillId="0" borderId="42" xfId="0" applyNumberFormat="1" applyFont="1" applyBorder="1" applyAlignment="1">
      <alignment horizontal="right" wrapText="1" indent="1"/>
    </xf>
    <xf numFmtId="0" fontId="8" fillId="0" borderId="55" xfId="0" applyFont="1" applyBorder="1" applyAlignment="1">
      <alignment horizontal="right" wrapText="1" indent="1"/>
    </xf>
    <xf numFmtId="164" fontId="8" fillId="0" borderId="51" xfId="0" applyNumberFormat="1" applyFont="1" applyBorder="1" applyAlignment="1">
      <alignment horizontal="right" indent="1"/>
    </xf>
    <xf numFmtId="164" fontId="8" fillId="0" borderId="55" xfId="0" applyNumberFormat="1" applyFont="1" applyBorder="1" applyAlignment="1">
      <alignment horizontal="right" wrapText="1" indent="1"/>
    </xf>
    <xf numFmtId="0" fontId="8" fillId="0" borderId="57" xfId="0" applyFont="1" applyBorder="1" applyAlignment="1">
      <alignment horizontal="right" wrapText="1" indent="1"/>
    </xf>
    <xf numFmtId="164" fontId="8" fillId="0" borderId="58" xfId="0" applyNumberFormat="1" applyFont="1" applyBorder="1" applyAlignment="1">
      <alignment horizontal="right" wrapText="1" indent="1"/>
    </xf>
    <xf numFmtId="0" fontId="8" fillId="0" borderId="58" xfId="0" applyFont="1" applyBorder="1" applyAlignment="1">
      <alignment horizontal="right" wrapText="1" indent="1"/>
    </xf>
    <xf numFmtId="0" fontId="8" fillId="0" borderId="59" xfId="0" applyFont="1" applyBorder="1" applyAlignment="1">
      <alignment horizontal="right" wrapText="1" indent="1"/>
    </xf>
    <xf numFmtId="164" fontId="8" fillId="0" borderId="60" xfId="0" applyNumberFormat="1" applyFont="1" applyBorder="1" applyAlignment="1">
      <alignment horizontal="right" indent="1"/>
    </xf>
    <xf numFmtId="164" fontId="8" fillId="0" borderId="15" xfId="0" applyNumberFormat="1" applyFont="1" applyBorder="1" applyAlignment="1">
      <alignment horizontal="right" indent="1"/>
    </xf>
    <xf numFmtId="2" fontId="8" fillId="0" borderId="15" xfId="0" applyNumberFormat="1" applyFont="1" applyBorder="1" applyAlignment="1">
      <alignment horizontal="right" wrapText="1" indent="1"/>
    </xf>
    <xf numFmtId="164" fontId="8" fillId="0" borderId="61" xfId="0" applyNumberFormat="1" applyFont="1" applyBorder="1" applyAlignment="1">
      <alignment horizontal="right" indent="1"/>
    </xf>
    <xf numFmtId="164" fontId="8" fillId="0" borderId="57" xfId="0" applyNumberFormat="1" applyFont="1" applyBorder="1" applyAlignment="1">
      <alignment horizontal="right" indent="1"/>
    </xf>
    <xf numFmtId="164" fontId="8" fillId="0" borderId="41" xfId="0" applyNumberFormat="1" applyFont="1" applyBorder="1" applyAlignment="1">
      <alignment horizontal="right" indent="1"/>
    </xf>
    <xf numFmtId="2" fontId="8" fillId="0" borderId="41" xfId="0" applyNumberFormat="1" applyFont="1" applyBorder="1" applyAlignment="1">
      <alignment horizontal="right" wrapText="1" indent="1"/>
    </xf>
    <xf numFmtId="164" fontId="8" fillId="0" borderId="42" xfId="0" applyNumberFormat="1" applyFont="1" applyBorder="1" applyAlignment="1">
      <alignment horizontal="right" indent="1"/>
    </xf>
    <xf numFmtId="164" fontId="8" fillId="0" borderId="58" xfId="0" applyNumberFormat="1" applyFont="1" applyBorder="1" applyAlignment="1">
      <alignment horizontal="right" indent="1"/>
    </xf>
    <xf numFmtId="164" fontId="8" fillId="0" borderId="4" xfId="0" applyNumberFormat="1" applyFont="1" applyBorder="1" applyAlignment="1">
      <alignment horizontal="right" indent="1"/>
    </xf>
    <xf numFmtId="2" fontId="8" fillId="0" borderId="4" xfId="0" applyNumberFormat="1" applyFont="1" applyBorder="1" applyAlignment="1">
      <alignment horizontal="right" wrapText="1" indent="1"/>
    </xf>
    <xf numFmtId="164" fontId="8" fillId="0" borderId="43" xfId="0" applyNumberFormat="1" applyFont="1" applyBorder="1" applyAlignment="1">
      <alignment horizontal="right" indent="1"/>
    </xf>
    <xf numFmtId="164" fontId="25" fillId="0" borderId="57" xfId="0" applyNumberFormat="1" applyFont="1" applyBorder="1" applyAlignment="1">
      <alignment horizontal="right" indent="1"/>
    </xf>
    <xf numFmtId="164" fontId="25" fillId="0" borderId="41" xfId="0" applyNumberFormat="1" applyFont="1" applyBorder="1" applyAlignment="1">
      <alignment horizontal="right" indent="1"/>
    </xf>
    <xf numFmtId="164" fontId="19" fillId="0" borderId="41" xfId="0" applyNumberFormat="1" applyFont="1" applyBorder="1" applyAlignment="1">
      <alignment horizontal="right" wrapText="1" indent="1"/>
    </xf>
    <xf numFmtId="164" fontId="29" fillId="0" borderId="41" xfId="0" applyNumberFormat="1" applyFont="1" applyBorder="1" applyAlignment="1">
      <alignment horizontal="right" indent="1"/>
    </xf>
    <xf numFmtId="0" fontId="29" fillId="0" borderId="41" xfId="0" applyFont="1" applyBorder="1" applyAlignment="1">
      <alignment horizontal="right"/>
    </xf>
    <xf numFmtId="164" fontId="8" fillId="0" borderId="41" xfId="0" applyNumberFormat="1" applyFont="1" applyBorder="1" applyAlignment="1">
      <alignment horizontal="center" wrapText="1"/>
    </xf>
    <xf numFmtId="164" fontId="25" fillId="0" borderId="58" xfId="0" applyNumberFormat="1" applyFont="1" applyBorder="1" applyAlignment="1">
      <alignment horizontal="right" indent="1"/>
    </xf>
    <xf numFmtId="164" fontId="25" fillId="0" borderId="4" xfId="0" applyNumberFormat="1" applyFont="1" applyBorder="1" applyAlignment="1">
      <alignment horizontal="right" indent="1"/>
    </xf>
    <xf numFmtId="164" fontId="19" fillId="0" borderId="4" xfId="0" applyNumberFormat="1" applyFont="1" applyBorder="1" applyAlignment="1">
      <alignment horizontal="right" wrapText="1" indent="1"/>
    </xf>
    <xf numFmtId="164" fontId="29" fillId="0" borderId="4" xfId="0" applyNumberFormat="1" applyFont="1" applyBorder="1" applyAlignment="1">
      <alignment horizontal="right" indent="1"/>
    </xf>
    <xf numFmtId="0" fontId="29" fillId="0" borderId="4" xfId="0" applyFont="1" applyBorder="1" applyAlignment="1">
      <alignment horizontal="right"/>
    </xf>
    <xf numFmtId="164" fontId="8" fillId="0" borderId="4" xfId="0" applyNumberFormat="1" applyFont="1" applyBorder="1" applyAlignment="1">
      <alignment horizontal="center" wrapText="1"/>
    </xf>
    <xf numFmtId="164" fontId="19" fillId="0" borderId="4" xfId="0" applyNumberFormat="1" applyFont="1" applyBorder="1" applyAlignment="1">
      <alignment horizontal="right" indent="1"/>
    </xf>
    <xf numFmtId="0" fontId="8" fillId="0" borderId="44" xfId="0" applyFont="1" applyBorder="1" applyAlignment="1">
      <alignment horizontal="center" wrapText="1"/>
    </xf>
    <xf numFmtId="0" fontId="8" fillId="0" borderId="23" xfId="0" applyFont="1" applyBorder="1"/>
    <xf numFmtId="0" fontId="8" fillId="0" borderId="15" xfId="0" applyFont="1" applyBorder="1"/>
    <xf numFmtId="0" fontId="8" fillId="0" borderId="61" xfId="0" applyFont="1" applyBorder="1"/>
    <xf numFmtId="3" fontId="24" fillId="0" borderId="23" xfId="2" applyNumberFormat="1" applyFont="1" applyBorder="1" applyAlignment="1">
      <alignment horizontal="right"/>
    </xf>
    <xf numFmtId="3" fontId="24" fillId="0" borderId="15" xfId="2" applyNumberFormat="1" applyFont="1" applyBorder="1" applyAlignment="1">
      <alignment horizontal="right"/>
    </xf>
    <xf numFmtId="3" fontId="24" fillId="0" borderId="61" xfId="2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8" fillId="0" borderId="61" xfId="0" applyFont="1" applyBorder="1" applyAlignment="1">
      <alignment horizontal="right"/>
    </xf>
    <xf numFmtId="0" fontId="23" fillId="2" borderId="23" xfId="1" applyFont="1" applyFill="1" applyBorder="1" applyAlignment="1" applyProtection="1">
      <alignment horizontal="left" wrapText="1"/>
      <protection locked="0"/>
    </xf>
    <xf numFmtId="0" fontId="25" fillId="0" borderId="15" xfId="0" applyFont="1" applyBorder="1"/>
    <xf numFmtId="3" fontId="23" fillId="0" borderId="23" xfId="2" applyNumberFormat="1" applyFont="1" applyBorder="1" applyAlignment="1">
      <alignment horizontal="right"/>
    </xf>
    <xf numFmtId="3" fontId="23" fillId="0" borderId="15" xfId="2" applyNumberFormat="1" applyFont="1" applyBorder="1" applyAlignment="1">
      <alignment horizontal="right"/>
    </xf>
    <xf numFmtId="0" fontId="23" fillId="2" borderId="0" xfId="1" applyFont="1" applyFill="1" applyAlignment="1" applyProtection="1">
      <alignment horizontal="center" vertical="center" wrapText="1"/>
      <protection locked="0"/>
    </xf>
    <xf numFmtId="0" fontId="24" fillId="2" borderId="0" xfId="1" applyFont="1" applyFill="1" applyAlignment="1" applyProtection="1">
      <alignment horizontal="right" vertical="center" wrapText="1"/>
      <protection locked="0"/>
    </xf>
    <xf numFmtId="165" fontId="23" fillId="0" borderId="4" xfId="2" applyNumberFormat="1" applyFont="1" applyBorder="1" applyAlignment="1">
      <alignment horizontal="right"/>
    </xf>
    <xf numFmtId="165" fontId="23" fillId="0" borderId="19" xfId="2" applyNumberFormat="1" applyFont="1" applyBorder="1" applyAlignment="1">
      <alignment horizontal="right"/>
    </xf>
    <xf numFmtId="165" fontId="24" fillId="0" borderId="4" xfId="2" applyNumberFormat="1" applyFont="1" applyBorder="1" applyAlignment="1">
      <alignment horizontal="right"/>
    </xf>
    <xf numFmtId="165" fontId="24" fillId="0" borderId="19" xfId="2" applyNumberFormat="1" applyFont="1" applyBorder="1" applyAlignment="1">
      <alignment horizontal="right"/>
    </xf>
    <xf numFmtId="165" fontId="24" fillId="0" borderId="6" xfId="2" applyNumberFormat="1" applyFont="1" applyBorder="1" applyAlignment="1">
      <alignment horizontal="right"/>
    </xf>
    <xf numFmtId="165" fontId="24" fillId="0" borderId="18" xfId="2" applyNumberFormat="1" applyFont="1" applyBorder="1" applyAlignment="1">
      <alignment horizontal="right"/>
    </xf>
    <xf numFmtId="0" fontId="24" fillId="0" borderId="0" xfId="1" applyFont="1" applyAlignment="1" applyProtection="1">
      <alignment horizontal="left" wrapText="1" indent="2"/>
      <protection locked="0"/>
    </xf>
    <xf numFmtId="165" fontId="24" fillId="0" borderId="0" xfId="2" applyNumberFormat="1" applyFont="1" applyAlignment="1">
      <alignment horizontal="right"/>
    </xf>
    <xf numFmtId="0" fontId="8" fillId="0" borderId="5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29" fillId="0" borderId="15" xfId="1" applyFont="1" applyBorder="1" applyAlignment="1" applyProtection="1">
      <alignment horizontal="left" wrapText="1" indent="5"/>
      <protection locked="0"/>
    </xf>
    <xf numFmtId="0" fontId="29" fillId="0" borderId="15" xfId="1" applyFont="1" applyBorder="1" applyAlignment="1" applyProtection="1">
      <alignment wrapText="1"/>
      <protection locked="0"/>
    </xf>
    <xf numFmtId="0" fontId="8" fillId="0" borderId="8" xfId="0" applyFont="1" applyBorder="1" applyAlignment="1">
      <alignment horizontal="right" wrapText="1" indent="2"/>
    </xf>
    <xf numFmtId="0" fontId="8" fillId="0" borderId="22" xfId="0" applyFont="1" applyBorder="1" applyAlignment="1">
      <alignment horizontal="right" wrapText="1" indent="2"/>
    </xf>
    <xf numFmtId="0" fontId="24" fillId="0" borderId="17" xfId="1" applyFont="1" applyBorder="1" applyAlignment="1" applyProtection="1">
      <alignment horizontal="left" wrapText="1" indent="4"/>
      <protection locked="0"/>
    </xf>
    <xf numFmtId="0" fontId="29" fillId="0" borderId="17" xfId="0" applyFont="1" applyBorder="1" applyAlignment="1">
      <alignment horizontal="left" wrapText="1" indent="1"/>
    </xf>
    <xf numFmtId="0" fontId="29" fillId="0" borderId="6" xfId="0" applyFont="1" applyBorder="1" applyAlignment="1">
      <alignment horizontal="right" wrapText="1" indent="2"/>
    </xf>
    <xf numFmtId="0" fontId="29" fillId="0" borderId="18" xfId="0" applyFont="1" applyBorder="1" applyAlignment="1">
      <alignment horizontal="right" wrapText="1" indent="2"/>
    </xf>
    <xf numFmtId="0" fontId="8" fillId="0" borderId="23" xfId="0" applyFont="1" applyBorder="1" applyAlignment="1">
      <alignment horizontal="left" wrapText="1" indent="1"/>
    </xf>
    <xf numFmtId="0" fontId="28" fillId="2" borderId="15" xfId="1" applyFont="1" applyFill="1" applyBorder="1" applyAlignment="1" applyProtection="1">
      <alignment horizontal="left" wrapText="1"/>
      <protection locked="0"/>
    </xf>
    <xf numFmtId="0" fontId="28" fillId="2" borderId="4" xfId="1" applyFont="1" applyFill="1" applyBorder="1" applyAlignment="1" applyProtection="1">
      <alignment horizontal="right" wrapText="1"/>
      <protection locked="0"/>
    </xf>
    <xf numFmtId="0" fontId="28" fillId="2" borderId="4" xfId="1" applyFont="1" applyFill="1" applyBorder="1" applyAlignment="1" applyProtection="1">
      <alignment horizontal="right" indent="6"/>
      <protection locked="0"/>
    </xf>
    <xf numFmtId="0" fontId="28" fillId="2" borderId="22" xfId="1" applyFont="1" applyFill="1" applyBorder="1" applyAlignment="1" applyProtection="1">
      <alignment horizontal="right" indent="5"/>
      <protection locked="0"/>
    </xf>
    <xf numFmtId="0" fontId="28" fillId="2" borderId="4" xfId="1" applyFont="1" applyFill="1" applyBorder="1" applyAlignment="1" applyProtection="1">
      <alignment horizontal="center" wrapText="1"/>
      <protection locked="0"/>
    </xf>
    <xf numFmtId="0" fontId="27" fillId="2" borderId="4" xfId="1" applyFont="1" applyFill="1" applyBorder="1" applyAlignment="1" applyProtection="1">
      <alignment horizontal="center" wrapText="1"/>
      <protection locked="0"/>
    </xf>
    <xf numFmtId="0" fontId="24" fillId="2" borderId="4" xfId="1" applyFont="1" applyFill="1" applyBorder="1" applyAlignment="1" applyProtection="1">
      <alignment horizontal="center" wrapText="1"/>
      <protection locked="0"/>
    </xf>
    <xf numFmtId="0" fontId="24" fillId="2" borderId="6" xfId="1" applyFont="1" applyFill="1" applyBorder="1" applyAlignment="1" applyProtection="1">
      <alignment horizontal="center" wrapText="1"/>
      <protection locked="0"/>
    </xf>
    <xf numFmtId="0" fontId="28" fillId="2" borderId="23" xfId="1" applyFont="1" applyFill="1" applyBorder="1" applyAlignment="1" applyProtection="1">
      <alignment horizontal="left" wrapText="1" indent="1"/>
      <protection locked="0"/>
    </xf>
    <xf numFmtId="0" fontId="28" fillId="2" borderId="8" xfId="1" applyFont="1" applyFill="1" applyBorder="1" applyAlignment="1" applyProtection="1">
      <alignment horizontal="right" wrapText="1" indent="1"/>
      <protection locked="0"/>
    </xf>
    <xf numFmtId="0" fontId="28" fillId="2" borderId="8" xfId="1" applyFont="1" applyFill="1" applyBorder="1" applyAlignment="1" applyProtection="1">
      <alignment horizontal="right" indent="1"/>
      <protection locked="0"/>
    </xf>
    <xf numFmtId="0" fontId="28" fillId="2" borderId="22" xfId="1" applyFont="1" applyFill="1" applyBorder="1" applyAlignment="1" applyProtection="1">
      <alignment horizontal="right" indent="3"/>
      <protection locked="0"/>
    </xf>
    <xf numFmtId="3" fontId="24" fillId="0" borderId="2" xfId="1" applyNumberFormat="1" applyFont="1" applyBorder="1" applyAlignment="1">
      <alignment horizontal="right"/>
    </xf>
    <xf numFmtId="3" fontId="24" fillId="0" borderId="6" xfId="1" applyNumberFormat="1" applyFont="1" applyBorder="1" applyAlignment="1">
      <alignment horizontal="right"/>
    </xf>
    <xf numFmtId="3" fontId="24" fillId="0" borderId="18" xfId="1" applyNumberFormat="1" applyFont="1" applyBorder="1" applyAlignment="1">
      <alignment horizontal="right"/>
    </xf>
    <xf numFmtId="3" fontId="24" fillId="0" borderId="3" xfId="1" applyNumberFormat="1" applyFont="1" applyBorder="1" applyAlignment="1">
      <alignment horizontal="right"/>
    </xf>
    <xf numFmtId="0" fontId="29" fillId="0" borderId="17" xfId="1" applyFont="1" applyBorder="1" applyAlignment="1">
      <alignment horizontal="left" wrapText="1" indent="1"/>
    </xf>
    <xf numFmtId="0" fontId="29" fillId="0" borderId="17" xfId="1" applyFont="1" applyBorder="1" applyAlignment="1">
      <alignment horizontal="left" wrapText="1" indent="2"/>
    </xf>
    <xf numFmtId="3" fontId="24" fillId="0" borderId="0" xfId="1" applyNumberFormat="1" applyFont="1" applyAlignment="1">
      <alignment horizontal="right"/>
    </xf>
    <xf numFmtId="0" fontId="29" fillId="0" borderId="7" xfId="1" applyFont="1" applyBorder="1" applyAlignment="1">
      <alignment wrapText="1"/>
    </xf>
    <xf numFmtId="3" fontId="24" fillId="0" borderId="7" xfId="1" applyNumberFormat="1" applyFont="1" applyBorder="1" applyAlignment="1">
      <alignment horizontal="right"/>
    </xf>
    <xf numFmtId="0" fontId="29" fillId="0" borderId="2" xfId="1" applyFont="1" applyBorder="1" applyAlignment="1">
      <alignment horizontal="right"/>
    </xf>
    <xf numFmtId="0" fontId="30" fillId="0" borderId="17" xfId="1" applyFont="1" applyBorder="1" applyAlignment="1">
      <alignment horizontal="left" wrapText="1" indent="1"/>
    </xf>
    <xf numFmtId="0" fontId="29" fillId="0" borderId="3" xfId="1" applyFont="1" applyBorder="1" applyAlignment="1">
      <alignment horizontal="right"/>
    </xf>
    <xf numFmtId="0" fontId="28" fillId="0" borderId="35" xfId="0" applyFont="1" applyBorder="1" applyAlignment="1">
      <alignment horizontal="left" wrapText="1"/>
    </xf>
    <xf numFmtId="0" fontId="28" fillId="0" borderId="4" xfId="0" applyFont="1" applyBorder="1" applyAlignment="1">
      <alignment horizontal="right" wrapText="1" indent="1"/>
    </xf>
    <xf numFmtId="0" fontId="30" fillId="0" borderId="4" xfId="0" applyFont="1" applyBorder="1" applyAlignment="1">
      <alignment horizontal="right" wrapText="1" indent="2"/>
    </xf>
    <xf numFmtId="0" fontId="28" fillId="0" borderId="4" xfId="0" applyFont="1" applyBorder="1" applyAlignment="1">
      <alignment wrapText="1"/>
    </xf>
    <xf numFmtId="0" fontId="28" fillId="0" borderId="36" xfId="0" applyFont="1" applyBorder="1" applyAlignment="1">
      <alignment wrapText="1"/>
    </xf>
    <xf numFmtId="0" fontId="30" fillId="0" borderId="15" xfId="0" applyFont="1" applyBorder="1" applyAlignment="1">
      <alignment wrapText="1"/>
    </xf>
    <xf numFmtId="0" fontId="30" fillId="0" borderId="4" xfId="0" applyFont="1" applyBorder="1" applyAlignment="1">
      <alignment horizontal="right" wrapText="1" indent="1"/>
    </xf>
    <xf numFmtId="0" fontId="30" fillId="0" borderId="4" xfId="0" applyFont="1" applyBorder="1" applyAlignment="1">
      <alignment wrapText="1"/>
    </xf>
    <xf numFmtId="0" fontId="30" fillId="0" borderId="19" xfId="0" applyFont="1" applyBorder="1" applyAlignment="1">
      <alignment wrapText="1"/>
    </xf>
    <xf numFmtId="0" fontId="40" fillId="0" borderId="0" xfId="0" applyFont="1"/>
    <xf numFmtId="0" fontId="29" fillId="0" borderId="4" xfId="0" applyFont="1" applyBorder="1" applyAlignment="1">
      <alignment horizontal="right" wrapText="1" indent="1"/>
    </xf>
    <xf numFmtId="0" fontId="29" fillId="0" borderId="4" xfId="0" applyFont="1" applyBorder="1" applyAlignment="1">
      <alignment wrapText="1"/>
    </xf>
    <xf numFmtId="0" fontId="29" fillId="0" borderId="19" xfId="0" applyFont="1" applyBorder="1" applyAlignment="1">
      <alignment wrapText="1"/>
    </xf>
    <xf numFmtId="0" fontId="28" fillId="0" borderId="15" xfId="0" applyFont="1" applyBorder="1" applyAlignment="1">
      <alignment wrapText="1"/>
    </xf>
    <xf numFmtId="0" fontId="28" fillId="0" borderId="19" xfId="0" applyFont="1" applyBorder="1" applyAlignment="1">
      <alignment wrapText="1"/>
    </xf>
    <xf numFmtId="0" fontId="24" fillId="0" borderId="2" xfId="1" applyFont="1" applyBorder="1" applyAlignment="1" applyProtection="1">
      <alignment horizontal="left" wrapText="1"/>
      <protection locked="0"/>
    </xf>
    <xf numFmtId="0" fontId="29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right" wrapText="1" indent="2"/>
    </xf>
    <xf numFmtId="0" fontId="29" fillId="3" borderId="15" xfId="0" applyFont="1" applyFill="1" applyBorder="1" applyAlignment="1">
      <alignment horizontal="left" wrapText="1" indent="1"/>
    </xf>
    <xf numFmtId="0" fontId="29" fillId="3" borderId="4" xfId="0" applyFont="1" applyFill="1" applyBorder="1" applyAlignment="1">
      <alignment horizontal="right" wrapText="1" indent="2"/>
    </xf>
    <xf numFmtId="0" fontId="29" fillId="3" borderId="19" xfId="0" applyFont="1" applyFill="1" applyBorder="1" applyAlignment="1">
      <alignment horizontal="right" wrapText="1" indent="2"/>
    </xf>
    <xf numFmtId="0" fontId="35" fillId="3" borderId="0" xfId="0" applyFont="1" applyFill="1"/>
    <xf numFmtId="1" fontId="8" fillId="0" borderId="4" xfId="0" applyNumberFormat="1" applyFont="1" applyBorder="1" applyAlignment="1">
      <alignment horizontal="right" wrapText="1" indent="2"/>
    </xf>
    <xf numFmtId="1" fontId="19" fillId="0" borderId="4" xfId="0" applyNumberFormat="1" applyFont="1" applyBorder="1" applyAlignment="1">
      <alignment horizontal="right" wrapText="1" indent="2"/>
    </xf>
    <xf numFmtId="1" fontId="8" fillId="0" borderId="6" xfId="0" applyNumberFormat="1" applyFont="1" applyBorder="1" applyAlignment="1">
      <alignment horizontal="right" wrapText="1" indent="2"/>
    </xf>
    <xf numFmtId="1" fontId="8" fillId="3" borderId="4" xfId="0" applyNumberFormat="1" applyFont="1" applyFill="1" applyBorder="1" applyAlignment="1">
      <alignment horizontal="right" wrapText="1" indent="2"/>
    </xf>
    <xf numFmtId="0" fontId="8" fillId="3" borderId="4" xfId="0" applyFont="1" applyFill="1" applyBorder="1" applyAlignment="1">
      <alignment horizontal="right" wrapText="1" indent="2"/>
    </xf>
    <xf numFmtId="0" fontId="8" fillId="3" borderId="19" xfId="0" applyFont="1" applyFill="1" applyBorder="1" applyAlignment="1">
      <alignment horizontal="right" wrapText="1" indent="2"/>
    </xf>
    <xf numFmtId="0" fontId="43" fillId="0" borderId="15" xfId="0" applyFont="1" applyBorder="1" applyAlignment="1">
      <alignment wrapText="1"/>
    </xf>
    <xf numFmtId="1" fontId="43" fillId="0" borderId="4" xfId="0" applyNumberFormat="1" applyFont="1" applyBorder="1" applyAlignment="1">
      <alignment horizontal="right" wrapText="1" indent="2"/>
    </xf>
    <xf numFmtId="0" fontId="43" fillId="0" borderId="4" xfId="0" applyFont="1" applyBorder="1" applyAlignment="1">
      <alignment horizontal="right" wrapText="1" indent="2"/>
    </xf>
    <xf numFmtId="0" fontId="43" fillId="0" borderId="19" xfId="0" applyFont="1" applyBorder="1" applyAlignment="1">
      <alignment horizontal="right" wrapText="1" indent="2"/>
    </xf>
    <xf numFmtId="0" fontId="8" fillId="3" borderId="15" xfId="0" applyFont="1" applyFill="1" applyBorder="1" applyAlignment="1">
      <alignment horizontal="left" wrapText="1" indent="1"/>
    </xf>
    <xf numFmtId="0" fontId="43" fillId="3" borderId="4" xfId="0" applyFont="1" applyFill="1" applyBorder="1" applyAlignment="1">
      <alignment horizontal="right" wrapText="1" indent="2"/>
    </xf>
    <xf numFmtId="0" fontId="43" fillId="3" borderId="19" xfId="0" applyFont="1" applyFill="1" applyBorder="1" applyAlignment="1">
      <alignment horizontal="right" wrapText="1" indent="2"/>
    </xf>
    <xf numFmtId="0" fontId="19" fillId="3" borderId="15" xfId="0" applyFont="1" applyFill="1" applyBorder="1" applyAlignment="1">
      <alignment wrapText="1"/>
    </xf>
    <xf numFmtId="0" fontId="44" fillId="0" borderId="4" xfId="0" applyFont="1" applyBorder="1" applyAlignment="1">
      <alignment horizontal="right" wrapText="1" indent="2"/>
    </xf>
    <xf numFmtId="164" fontId="0" fillId="4" borderId="0" xfId="0" applyNumberFormat="1" applyFill="1"/>
    <xf numFmtId="164" fontId="30" fillId="4" borderId="4" xfId="1" applyNumberFormat="1" applyFont="1" applyFill="1" applyBorder="1" applyAlignment="1" applyProtection="1">
      <alignment horizontal="right" wrapText="1" indent="2"/>
      <protection locked="0"/>
    </xf>
    <xf numFmtId="164" fontId="30" fillId="0" borderId="4" xfId="1" applyNumberFormat="1" applyFont="1" applyBorder="1" applyAlignment="1" applyProtection="1">
      <alignment horizontal="right" wrapText="1" indent="2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4" fillId="2" borderId="8" xfId="1" applyFont="1" applyFill="1" applyBorder="1" applyAlignment="1" applyProtection="1">
      <alignment horizontal="center" vertical="center" wrapText="1"/>
      <protection locked="0"/>
    </xf>
    <xf numFmtId="0" fontId="24" fillId="2" borderId="6" xfId="1" applyFont="1" applyFill="1" applyBorder="1" applyAlignment="1" applyProtection="1">
      <alignment horizontal="center" vertical="center" wrapText="1"/>
      <protection locked="0"/>
    </xf>
    <xf numFmtId="0" fontId="23" fillId="2" borderId="23" xfId="1" applyFont="1" applyFill="1" applyBorder="1" applyAlignment="1" applyProtection="1">
      <alignment horizontal="center" vertical="center" wrapText="1"/>
      <protection locked="0"/>
    </xf>
    <xf numFmtId="0" fontId="23" fillId="2" borderId="15" xfId="1" applyFont="1" applyFill="1" applyBorder="1" applyAlignment="1" applyProtection="1">
      <alignment horizontal="center" vertical="center" wrapText="1"/>
      <protection locked="0"/>
    </xf>
    <xf numFmtId="0" fontId="23" fillId="2" borderId="17" xfId="1" applyFont="1" applyFill="1" applyBorder="1" applyAlignment="1" applyProtection="1">
      <alignment horizontal="center" vertical="center" wrapText="1"/>
      <protection locked="0"/>
    </xf>
    <xf numFmtId="0" fontId="24" fillId="2" borderId="3" xfId="1" applyFont="1" applyFill="1" applyBorder="1" applyAlignment="1" applyProtection="1">
      <alignment horizontal="center" vertical="center" wrapText="1"/>
      <protection locked="0"/>
    </xf>
    <xf numFmtId="0" fontId="24" fillId="2" borderId="1" xfId="1" applyFont="1" applyFill="1" applyBorder="1" applyAlignment="1" applyProtection="1">
      <alignment horizontal="center" vertical="center" wrapText="1"/>
      <protection locked="0"/>
    </xf>
    <xf numFmtId="0" fontId="24" fillId="2" borderId="4" xfId="1" applyFont="1" applyFill="1" applyBorder="1" applyAlignment="1" applyProtection="1">
      <alignment horizontal="center" vertical="center" wrapText="1"/>
      <protection locked="0"/>
    </xf>
    <xf numFmtId="0" fontId="24" fillId="2" borderId="9" xfId="1" applyFont="1" applyFill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53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24" fillId="2" borderId="25" xfId="1" applyFont="1" applyFill="1" applyBorder="1" applyAlignment="1" applyProtection="1">
      <alignment horizontal="center" vertical="center" wrapText="1"/>
      <protection locked="0"/>
    </xf>
    <xf numFmtId="0" fontId="24" fillId="2" borderId="24" xfId="1" applyFont="1" applyFill="1" applyBorder="1" applyAlignment="1" applyProtection="1">
      <alignment horizontal="left" vertical="center" wrapText="1"/>
      <protection locked="0"/>
    </xf>
    <xf numFmtId="0" fontId="24" fillId="2" borderId="13" xfId="1" applyFont="1" applyFill="1" applyBorder="1" applyAlignment="1" applyProtection="1">
      <alignment horizontal="center" vertical="center" wrapText="1"/>
      <protection locked="0"/>
    </xf>
    <xf numFmtId="0" fontId="24" fillId="2" borderId="12" xfId="1" applyFont="1" applyFill="1" applyBorder="1" applyAlignment="1" applyProtection="1">
      <alignment horizontal="center" vertical="center" wrapText="1"/>
      <protection locked="0"/>
    </xf>
    <xf numFmtId="0" fontId="24" fillId="2" borderId="2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 vertical="center"/>
    </xf>
    <xf numFmtId="164" fontId="24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24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24" fillId="0" borderId="5" xfId="1" applyFont="1" applyBorder="1" applyAlignment="1" applyProtection="1">
      <alignment horizontal="right" vertical="center" wrapText="1"/>
      <protection locked="0"/>
    </xf>
    <xf numFmtId="0" fontId="24" fillId="0" borderId="0" xfId="1" applyFont="1" applyAlignment="1" applyProtection="1">
      <alignment horizontal="right" vertical="center" wrapText="1"/>
      <protection locked="0"/>
    </xf>
    <xf numFmtId="0" fontId="23" fillId="2" borderId="0" xfId="1" applyFont="1" applyFill="1" applyAlignment="1" applyProtection="1">
      <alignment horizontal="center" vertical="center" wrapText="1"/>
      <protection locked="0"/>
    </xf>
    <xf numFmtId="0" fontId="24" fillId="2" borderId="2" xfId="1" applyFont="1" applyFill="1" applyBorder="1" applyAlignment="1" applyProtection="1">
      <alignment horizontal="center" wrapText="1"/>
      <protection locked="0"/>
    </xf>
    <xf numFmtId="0" fontId="7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25" fillId="0" borderId="17" xfId="0" applyFont="1" applyBorder="1" applyAlignment="1">
      <alignment horizontal="center" vertical="top" wrapText="1"/>
    </xf>
    <xf numFmtId="0" fontId="25" fillId="0" borderId="9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right" vertical="top" wrapText="1"/>
    </xf>
    <xf numFmtId="0" fontId="8" fillId="0" borderId="23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17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24" fillId="0" borderId="25" xfId="1" applyFont="1" applyBorder="1" applyAlignment="1" applyProtection="1">
      <alignment horizontal="center" vertical="center" wrapText="1"/>
      <protection locked="0"/>
    </xf>
    <xf numFmtId="0" fontId="24" fillId="0" borderId="26" xfId="1" applyFont="1" applyBorder="1" applyAlignment="1" applyProtection="1">
      <alignment horizontal="center" vertical="center" wrapText="1"/>
      <protection locked="0"/>
    </xf>
    <xf numFmtId="0" fontId="24" fillId="0" borderId="29" xfId="1" applyFont="1" applyBorder="1" applyAlignment="1" applyProtection="1">
      <alignment horizontal="center" vertical="center" wrapText="1"/>
      <protection locked="0"/>
    </xf>
    <xf numFmtId="0" fontId="24" fillId="2" borderId="11" xfId="1" applyFont="1" applyFill="1" applyBorder="1" applyAlignment="1" applyProtection="1">
      <alignment horizontal="center" vertical="center" wrapText="1"/>
      <protection locked="0"/>
    </xf>
    <xf numFmtId="0" fontId="24" fillId="2" borderId="21" xfId="1" applyFont="1" applyFill="1" applyBorder="1" applyAlignment="1" applyProtection="1">
      <alignment horizontal="center" vertical="center" wrapText="1"/>
      <protection locked="0"/>
    </xf>
    <xf numFmtId="0" fontId="24" fillId="0" borderId="16" xfId="1" applyFont="1" applyBorder="1" applyAlignment="1" applyProtection="1">
      <alignment horizontal="center" vertical="center" wrapText="1"/>
      <protection locked="0"/>
    </xf>
    <xf numFmtId="0" fontId="24" fillId="0" borderId="14" xfId="1" applyFont="1" applyBorder="1" applyAlignment="1" applyProtection="1">
      <alignment horizontal="center" vertical="center" wrapText="1"/>
      <protection locked="0"/>
    </xf>
    <xf numFmtId="0" fontId="4" fillId="0" borderId="10" xfId="1" applyFont="1" applyBorder="1" applyAlignment="1" applyProtection="1">
      <alignment horizontal="center" vertical="center" wrapText="1"/>
      <protection locked="0"/>
    </xf>
    <xf numFmtId="0" fontId="4" fillId="0" borderId="10" xfId="1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>
      <alignment vertical="top" wrapText="1"/>
    </xf>
    <xf numFmtId="0" fontId="8" fillId="0" borderId="32" xfId="0" applyFont="1" applyBorder="1" applyAlignment="1">
      <alignment vertical="top" wrapText="1"/>
    </xf>
    <xf numFmtId="0" fontId="8" fillId="0" borderId="2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/>
    </xf>
    <xf numFmtId="0" fontId="23" fillId="2" borderId="25" xfId="1" applyFont="1" applyFill="1" applyBorder="1" applyAlignment="1" applyProtection="1">
      <alignment horizontal="left" vertical="center" wrapText="1"/>
      <protection locked="0"/>
    </xf>
    <xf numFmtId="0" fontId="23" fillId="2" borderId="27" xfId="1" applyFont="1" applyFill="1" applyBorder="1" applyAlignment="1" applyProtection="1">
      <alignment horizontal="left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left" vertical="center" wrapText="1"/>
      <protection locked="0"/>
    </xf>
    <xf numFmtId="0" fontId="23" fillId="2" borderId="25" xfId="1" applyFont="1" applyFill="1" applyBorder="1" applyAlignment="1" applyProtection="1">
      <alignment horizontal="left" wrapText="1"/>
      <protection locked="0"/>
    </xf>
    <xf numFmtId="0" fontId="23" fillId="2" borderId="24" xfId="1" applyFont="1" applyFill="1" applyBorder="1" applyAlignment="1" applyProtection="1">
      <alignment horizontal="left" wrapText="1"/>
      <protection locked="0"/>
    </xf>
    <xf numFmtId="0" fontId="3" fillId="2" borderId="0" xfId="1" applyFont="1" applyFill="1" applyAlignment="1" applyProtection="1">
      <alignment horizontal="right"/>
      <protection locked="0"/>
    </xf>
    <xf numFmtId="0" fontId="4" fillId="2" borderId="0" xfId="1" applyFont="1" applyFill="1" applyAlignment="1" applyProtection="1">
      <alignment horizontal="center" wrapText="1"/>
      <protection locked="0"/>
    </xf>
    <xf numFmtId="0" fontId="23" fillId="2" borderId="9" xfId="1" applyFont="1" applyFill="1" applyBorder="1" applyAlignment="1" applyProtection="1">
      <alignment horizontal="left" vertical="center" wrapText="1"/>
      <protection locked="0"/>
    </xf>
    <xf numFmtId="0" fontId="28" fillId="0" borderId="5" xfId="1" applyFont="1" applyBorder="1" applyAlignment="1">
      <alignment horizontal="center" vertical="center" wrapText="1"/>
    </xf>
    <xf numFmtId="0" fontId="29" fillId="0" borderId="0" xfId="1" applyFont="1" applyAlignment="1">
      <alignment horizontal="center" wrapText="1"/>
    </xf>
    <xf numFmtId="0" fontId="28" fillId="0" borderId="1" xfId="1" applyFont="1" applyBorder="1" applyAlignment="1">
      <alignment horizontal="center" vertical="center" wrapText="1"/>
    </xf>
    <xf numFmtId="0" fontId="29" fillId="0" borderId="2" xfId="1" applyFont="1" applyBorder="1" applyAlignment="1">
      <alignment horizontal="center" vertical="center" wrapText="1"/>
    </xf>
    <xf numFmtId="0" fontId="29" fillId="0" borderId="3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right" wrapText="1"/>
    </xf>
    <xf numFmtId="0" fontId="28" fillId="0" borderId="7" xfId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wrapText="1"/>
    </xf>
    <xf numFmtId="0" fontId="28" fillId="0" borderId="0" xfId="1" applyFont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</cellXfs>
  <cellStyles count="3">
    <cellStyle name="Normal" xfId="1" xr:uid="{00000000-0005-0000-0000-000000000000}"/>
    <cellStyle name="Обычный" xfId="0" builtinId="0"/>
    <cellStyle name="Обычный 2" xfId="2" xr:uid="{F7163EBF-91E6-4736-8A37-C6EF0CD50AE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4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5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zoomScalePageLayoutView="87" workbookViewId="0">
      <selection sqref="A1:D1"/>
    </sheetView>
  </sheetViews>
  <sheetFormatPr defaultRowHeight="15" x14ac:dyDescent="0.25"/>
  <cols>
    <col min="1" max="1" width="46.7109375" customWidth="1"/>
    <col min="2" max="2" width="24.42578125" customWidth="1"/>
    <col min="3" max="4" width="23.7109375" customWidth="1"/>
  </cols>
  <sheetData>
    <row r="1" spans="1:4" ht="48.75" customHeight="1" x14ac:dyDescent="0.25">
      <c r="A1" s="513" t="s">
        <v>1048</v>
      </c>
      <c r="B1" s="513"/>
      <c r="C1" s="513"/>
      <c r="D1" s="513"/>
    </row>
    <row r="2" spans="1:4" ht="21" customHeight="1" x14ac:dyDescent="0.25">
      <c r="A2" s="59"/>
      <c r="B2" s="60"/>
      <c r="C2" s="60"/>
      <c r="D2" s="15" t="s">
        <v>824</v>
      </c>
    </row>
    <row r="3" spans="1:4" ht="42.75" customHeight="1" x14ac:dyDescent="0.25">
      <c r="A3" s="276"/>
      <c r="B3" s="287" t="s">
        <v>31</v>
      </c>
      <c r="C3" s="287" t="s">
        <v>0</v>
      </c>
      <c r="D3" s="287" t="s">
        <v>1</v>
      </c>
    </row>
    <row r="4" spans="1:4" ht="42.75" customHeight="1" x14ac:dyDescent="0.25">
      <c r="A4" s="271" t="s">
        <v>828</v>
      </c>
      <c r="B4" s="288">
        <v>147590600</v>
      </c>
      <c r="C4" s="288">
        <v>68725249</v>
      </c>
      <c r="D4" s="288">
        <v>78865351</v>
      </c>
    </row>
    <row r="5" spans="1:4" ht="42.75" customHeight="1" x14ac:dyDescent="0.25">
      <c r="A5" s="272" t="s">
        <v>829</v>
      </c>
      <c r="B5" s="289">
        <v>16806689</v>
      </c>
      <c r="C5" s="289">
        <v>7744903</v>
      </c>
      <c r="D5" s="289">
        <v>9061786</v>
      </c>
    </row>
    <row r="6" spans="1:4" ht="27" customHeight="1" x14ac:dyDescent="0.25">
      <c r="A6" s="272" t="s">
        <v>825</v>
      </c>
      <c r="B6" s="289">
        <v>1063665</v>
      </c>
      <c r="C6" s="289">
        <v>497572</v>
      </c>
      <c r="D6" s="289">
        <v>566093</v>
      </c>
    </row>
    <row r="7" spans="1:4" ht="33.75" customHeight="1" x14ac:dyDescent="0.25">
      <c r="A7" s="273" t="s">
        <v>161</v>
      </c>
      <c r="B7" s="290"/>
      <c r="C7" s="290"/>
      <c r="D7" s="290"/>
    </row>
    <row r="8" spans="1:4" ht="41.25" customHeight="1" x14ac:dyDescent="0.25">
      <c r="A8" s="274" t="s">
        <v>42</v>
      </c>
      <c r="B8" s="289">
        <v>1062666</v>
      </c>
      <c r="C8" s="289">
        <v>496851</v>
      </c>
      <c r="D8" s="289">
        <v>565815</v>
      </c>
    </row>
    <row r="9" spans="1:4" ht="56.25" customHeight="1" x14ac:dyDescent="0.25">
      <c r="A9" s="275" t="s">
        <v>43</v>
      </c>
      <c r="B9" s="289">
        <v>999</v>
      </c>
      <c r="C9" s="289">
        <v>721</v>
      </c>
      <c r="D9" s="289">
        <v>278</v>
      </c>
    </row>
    <row r="10" spans="1:4" x14ac:dyDescent="0.25">
      <c r="A10" s="12"/>
      <c r="B10" s="12"/>
      <c r="C10" s="12"/>
      <c r="D10" s="12"/>
    </row>
    <row r="11" spans="1:4" ht="15.75" x14ac:dyDescent="0.25">
      <c r="A11" s="2"/>
      <c r="B11" s="2"/>
      <c r="C11" s="2"/>
      <c r="D11" s="2"/>
    </row>
    <row r="12" spans="1:4" x14ac:dyDescent="0.25">
      <c r="A12" s="12"/>
      <c r="B12" s="12"/>
      <c r="C12" s="12"/>
      <c r="D12" s="12"/>
    </row>
    <row r="22" spans="3:3" x14ac:dyDescent="0.25">
      <c r="C22" s="19"/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useFirstPageNumber="1" r:id="rId1"/>
  <headerFooter>
    <oddHeader>&amp;C&amp;"Times New Roman,полужирный курсив"&amp;12   &amp;"Times New Roman,курсив"&amp;11 Всероссийская перепись населения 2020 года</oddHeader>
    <oddFooter>&amp;C&amp;"Times New Roman,курсив"Численность и размещение  населения Томской области&amp;G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6"/>
  <sheetViews>
    <sheetView workbookViewId="0">
      <selection activeCell="L12" sqref="L11:L12"/>
    </sheetView>
  </sheetViews>
  <sheetFormatPr defaultRowHeight="15" x14ac:dyDescent="0.25"/>
  <cols>
    <col min="1" max="1" width="35.140625" customWidth="1"/>
    <col min="2" max="2" width="13.7109375" customWidth="1"/>
    <col min="3" max="3" width="13.140625" customWidth="1"/>
    <col min="4" max="4" width="14.28515625" customWidth="1"/>
    <col min="5" max="5" width="14.85546875" customWidth="1"/>
    <col min="6" max="7" width="13.140625" customWidth="1"/>
  </cols>
  <sheetData>
    <row r="1" spans="1:7" ht="56.25" customHeight="1" x14ac:dyDescent="0.25">
      <c r="A1" s="557" t="s">
        <v>851</v>
      </c>
      <c r="B1" s="557"/>
      <c r="C1" s="557"/>
      <c r="D1" s="557"/>
      <c r="E1" s="557"/>
      <c r="F1" s="557"/>
      <c r="G1" s="557"/>
    </row>
    <row r="2" spans="1:7" ht="20.25" customHeight="1" x14ac:dyDescent="0.25">
      <c r="A2" s="563"/>
      <c r="B2" s="565" t="s">
        <v>190</v>
      </c>
      <c r="C2" s="566"/>
      <c r="D2" s="566"/>
      <c r="E2" s="566"/>
      <c r="F2" s="566"/>
      <c r="G2" s="566"/>
    </row>
    <row r="3" spans="1:7" x14ac:dyDescent="0.25">
      <c r="A3" s="564"/>
      <c r="B3" s="41">
        <v>1970</v>
      </c>
      <c r="C3" s="41">
        <v>1979</v>
      </c>
      <c r="D3" s="41">
        <v>1989</v>
      </c>
      <c r="E3" s="41">
        <v>2002</v>
      </c>
      <c r="F3" s="110">
        <v>2010</v>
      </c>
      <c r="G3" s="257">
        <v>2020</v>
      </c>
    </row>
    <row r="4" spans="1:7" s="6" customFormat="1" ht="13.5" customHeight="1" x14ac:dyDescent="0.25">
      <c r="A4" s="101" t="s">
        <v>833</v>
      </c>
      <c r="B4" s="234">
        <v>1123</v>
      </c>
      <c r="C4" s="234">
        <v>1099</v>
      </c>
      <c r="D4" s="234">
        <v>1052</v>
      </c>
      <c r="E4" s="234">
        <v>1120</v>
      </c>
      <c r="F4" s="235">
        <v>1129</v>
      </c>
      <c r="G4" s="433">
        <v>1139</v>
      </c>
    </row>
    <row r="5" spans="1:7" ht="13.5" customHeight="1" x14ac:dyDescent="0.25">
      <c r="A5" s="102" t="s">
        <v>131</v>
      </c>
      <c r="B5" s="234">
        <v>1135</v>
      </c>
      <c r="C5" s="234">
        <v>1121</v>
      </c>
      <c r="D5" s="234">
        <v>1063</v>
      </c>
      <c r="E5" s="234">
        <v>1140</v>
      </c>
      <c r="F5" s="235">
        <v>1146</v>
      </c>
      <c r="G5" s="434">
        <v>1159</v>
      </c>
    </row>
    <row r="6" spans="1:7" s="17" customFormat="1" ht="13.5" customHeight="1" x14ac:dyDescent="0.25">
      <c r="A6" s="102" t="s">
        <v>755</v>
      </c>
      <c r="B6" s="234">
        <v>1106</v>
      </c>
      <c r="C6" s="234">
        <v>1057</v>
      </c>
      <c r="D6" s="234">
        <v>1029</v>
      </c>
      <c r="E6" s="234">
        <v>1079</v>
      </c>
      <c r="F6" s="235">
        <v>1088</v>
      </c>
      <c r="G6" s="434">
        <v>1091</v>
      </c>
    </row>
    <row r="7" spans="1:7" s="17" customFormat="1" ht="13.5" customHeight="1" x14ac:dyDescent="0.25">
      <c r="A7" s="103" t="s">
        <v>792</v>
      </c>
      <c r="B7" s="234"/>
      <c r="C7" s="234"/>
      <c r="D7" s="234"/>
      <c r="E7" s="234"/>
      <c r="F7" s="235"/>
      <c r="G7" s="435"/>
    </row>
    <row r="8" spans="1:7" ht="13.5" customHeight="1" x14ac:dyDescent="0.25">
      <c r="A8" s="104" t="s">
        <v>778</v>
      </c>
      <c r="B8" s="237" t="s">
        <v>15</v>
      </c>
      <c r="C8" s="237" t="s">
        <v>15</v>
      </c>
      <c r="D8" s="237" t="s">
        <v>15</v>
      </c>
      <c r="E8" s="237" t="s">
        <v>15</v>
      </c>
      <c r="F8" s="238">
        <v>1155</v>
      </c>
      <c r="G8" s="435">
        <v>1156</v>
      </c>
    </row>
    <row r="9" spans="1:7" ht="13.5" customHeight="1" x14ac:dyDescent="0.25">
      <c r="A9" s="105" t="s">
        <v>890</v>
      </c>
      <c r="B9" s="237">
        <v>1161</v>
      </c>
      <c r="C9" s="237">
        <v>1156</v>
      </c>
      <c r="D9" s="237">
        <v>1064</v>
      </c>
      <c r="E9" s="237">
        <v>1157</v>
      </c>
      <c r="F9" s="239">
        <v>1154</v>
      </c>
      <c r="G9" s="435">
        <v>1156</v>
      </c>
    </row>
    <row r="10" spans="1:7" ht="13.5" customHeight="1" x14ac:dyDescent="0.25">
      <c r="A10" s="106" t="s">
        <v>178</v>
      </c>
      <c r="B10" s="237"/>
      <c r="C10" s="237"/>
      <c r="D10" s="237"/>
      <c r="E10" s="237"/>
      <c r="F10" s="239"/>
      <c r="G10" s="435"/>
    </row>
    <row r="11" spans="1:7" ht="13.5" customHeight="1" x14ac:dyDescent="0.25">
      <c r="A11" s="107" t="s">
        <v>179</v>
      </c>
      <c r="B11" s="237">
        <v>1185</v>
      </c>
      <c r="C11" s="237">
        <v>1179</v>
      </c>
      <c r="D11" s="237">
        <v>1020</v>
      </c>
      <c r="E11" s="237">
        <v>1163</v>
      </c>
      <c r="F11" s="239">
        <v>1112</v>
      </c>
      <c r="G11" s="435">
        <v>1110</v>
      </c>
    </row>
    <row r="12" spans="1:7" ht="13.5" customHeight="1" x14ac:dyDescent="0.25">
      <c r="A12" s="107" t="s">
        <v>180</v>
      </c>
      <c r="B12" s="237">
        <v>1133</v>
      </c>
      <c r="C12" s="237">
        <v>1144</v>
      </c>
      <c r="D12" s="237">
        <v>945</v>
      </c>
      <c r="E12" s="237">
        <v>1187</v>
      </c>
      <c r="F12" s="239">
        <v>1168</v>
      </c>
      <c r="G12" s="435">
        <v>1169</v>
      </c>
    </row>
    <row r="13" spans="1:7" ht="13.5" customHeight="1" x14ac:dyDescent="0.25">
      <c r="A13" s="107" t="s">
        <v>181</v>
      </c>
      <c r="B13" s="237" t="s">
        <v>15</v>
      </c>
      <c r="C13" s="237" t="s">
        <v>15</v>
      </c>
      <c r="D13" s="237">
        <v>1173</v>
      </c>
      <c r="E13" s="237">
        <v>1121</v>
      </c>
      <c r="F13" s="239">
        <v>1149</v>
      </c>
      <c r="G13" s="435">
        <v>1158</v>
      </c>
    </row>
    <row r="14" spans="1:7" ht="13.5" customHeight="1" x14ac:dyDescent="0.25">
      <c r="A14" s="107" t="s">
        <v>165</v>
      </c>
      <c r="B14" s="237" t="s">
        <v>15</v>
      </c>
      <c r="C14" s="237">
        <v>1147</v>
      </c>
      <c r="D14" s="237">
        <v>1112</v>
      </c>
      <c r="E14" s="237">
        <v>1171</v>
      </c>
      <c r="F14" s="239">
        <v>1174</v>
      </c>
      <c r="G14" s="435">
        <v>1192</v>
      </c>
    </row>
    <row r="15" spans="1:7" ht="13.5" customHeight="1" x14ac:dyDescent="0.25">
      <c r="A15" s="105" t="s">
        <v>891</v>
      </c>
      <c r="B15" s="237">
        <v>1000</v>
      </c>
      <c r="C15" s="237">
        <v>667</v>
      </c>
      <c r="D15" s="237">
        <v>1000</v>
      </c>
      <c r="E15" s="237" t="s">
        <v>15</v>
      </c>
      <c r="F15" s="239">
        <v>1173</v>
      </c>
      <c r="G15" s="435">
        <v>1170</v>
      </c>
    </row>
    <row r="16" spans="1:7" ht="13.5" customHeight="1" x14ac:dyDescent="0.25">
      <c r="A16" s="104" t="s">
        <v>779</v>
      </c>
      <c r="B16" s="237" t="s">
        <v>15</v>
      </c>
      <c r="C16" s="237" t="s">
        <v>15</v>
      </c>
      <c r="D16" s="237" t="s">
        <v>15</v>
      </c>
      <c r="E16" s="237" t="s">
        <v>15</v>
      </c>
      <c r="F16" s="239">
        <v>1082</v>
      </c>
      <c r="G16" s="435">
        <v>1101</v>
      </c>
    </row>
    <row r="17" spans="1:7" ht="13.5" customHeight="1" x14ac:dyDescent="0.25">
      <c r="A17" s="107" t="s">
        <v>892</v>
      </c>
      <c r="B17" s="237" t="s">
        <v>15</v>
      </c>
      <c r="C17" s="237" t="s">
        <v>15</v>
      </c>
      <c r="D17" s="237">
        <v>909</v>
      </c>
      <c r="E17" s="237">
        <v>1067</v>
      </c>
      <c r="F17" s="239">
        <v>1082</v>
      </c>
      <c r="G17" s="435">
        <v>1175</v>
      </c>
    </row>
    <row r="18" spans="1:7" ht="13.5" customHeight="1" x14ac:dyDescent="0.25">
      <c r="A18" s="105" t="s">
        <v>755</v>
      </c>
      <c r="B18" s="237" t="s">
        <v>15</v>
      </c>
      <c r="C18" s="237" t="s">
        <v>15</v>
      </c>
      <c r="D18" s="237">
        <v>1000</v>
      </c>
      <c r="E18" s="237">
        <v>1000</v>
      </c>
      <c r="F18" s="239">
        <v>967</v>
      </c>
      <c r="G18" s="435">
        <v>958</v>
      </c>
    </row>
    <row r="19" spans="1:7" s="6" customFormat="1" ht="13.5" customHeight="1" x14ac:dyDescent="0.25">
      <c r="A19" s="105" t="s">
        <v>850</v>
      </c>
      <c r="B19" s="237" t="s">
        <v>15</v>
      </c>
      <c r="C19" s="237" t="s">
        <v>15</v>
      </c>
      <c r="D19" s="237" t="s">
        <v>15</v>
      </c>
      <c r="E19" s="237" t="s">
        <v>15</v>
      </c>
      <c r="F19" s="239">
        <v>1160</v>
      </c>
      <c r="G19" s="435">
        <v>1197</v>
      </c>
    </row>
    <row r="20" spans="1:7" s="6" customFormat="1" ht="13.5" customHeight="1" x14ac:dyDescent="0.25">
      <c r="A20" s="105" t="s">
        <v>1131</v>
      </c>
      <c r="B20" s="237"/>
      <c r="C20" s="237"/>
      <c r="D20" s="237"/>
      <c r="E20" s="237"/>
      <c r="F20" s="239"/>
      <c r="G20" s="435">
        <v>1202</v>
      </c>
    </row>
    <row r="21" spans="1:7" s="6" customFormat="1" ht="13.5" customHeight="1" x14ac:dyDescent="0.25">
      <c r="A21" s="107" t="s">
        <v>5</v>
      </c>
      <c r="B21" s="237"/>
      <c r="C21" s="237"/>
      <c r="D21" s="237"/>
      <c r="E21" s="237"/>
      <c r="F21" s="239"/>
      <c r="G21" s="435">
        <v>1118</v>
      </c>
    </row>
    <row r="22" spans="1:7" s="6" customFormat="1" ht="13.5" customHeight="1" x14ac:dyDescent="0.25">
      <c r="A22" s="105" t="s">
        <v>780</v>
      </c>
      <c r="B22" s="237" t="s">
        <v>15</v>
      </c>
      <c r="C22" s="237" t="s">
        <v>15</v>
      </c>
      <c r="D22" s="237" t="s">
        <v>15</v>
      </c>
      <c r="E22" s="237" t="s">
        <v>15</v>
      </c>
      <c r="F22" s="239">
        <v>1063</v>
      </c>
      <c r="G22" s="435">
        <v>1096</v>
      </c>
    </row>
    <row r="23" spans="1:7" ht="13.5" customHeight="1" x14ac:dyDescent="0.25">
      <c r="A23" s="105" t="s">
        <v>893</v>
      </c>
      <c r="B23" s="237">
        <v>792</v>
      </c>
      <c r="C23" s="237">
        <v>873</v>
      </c>
      <c r="D23" s="237">
        <v>995</v>
      </c>
      <c r="E23" s="237">
        <v>1047</v>
      </c>
      <c r="F23" s="239">
        <v>1063</v>
      </c>
      <c r="G23" s="435">
        <v>1096</v>
      </c>
    </row>
    <row r="24" spans="1:7" ht="13.5" customHeight="1" x14ac:dyDescent="0.25">
      <c r="A24" s="107" t="s">
        <v>5</v>
      </c>
      <c r="B24" s="237" t="s">
        <v>15</v>
      </c>
      <c r="C24" s="237">
        <v>1000</v>
      </c>
      <c r="D24" s="237" t="s">
        <v>15</v>
      </c>
      <c r="E24" s="237" t="s">
        <v>15</v>
      </c>
      <c r="F24" s="240" t="s">
        <v>15</v>
      </c>
      <c r="G24" s="435" t="s">
        <v>15</v>
      </c>
    </row>
    <row r="25" spans="1:7" s="8" customFormat="1" ht="13.5" customHeight="1" x14ac:dyDescent="0.25">
      <c r="A25" s="108" t="s">
        <v>772</v>
      </c>
      <c r="B25" s="236"/>
      <c r="C25" s="236"/>
      <c r="D25" s="236"/>
      <c r="E25" s="236"/>
      <c r="F25" s="241"/>
      <c r="G25" s="435"/>
    </row>
    <row r="26" spans="1:7" ht="13.5" customHeight="1" x14ac:dyDescent="0.25">
      <c r="A26" s="105" t="s">
        <v>132</v>
      </c>
      <c r="B26" s="237">
        <v>1021</v>
      </c>
      <c r="C26" s="237">
        <v>1000</v>
      </c>
      <c r="D26" s="237">
        <v>1000</v>
      </c>
      <c r="E26" s="237">
        <v>1020</v>
      </c>
      <c r="F26" s="239">
        <v>1061</v>
      </c>
      <c r="G26" s="435">
        <v>1102</v>
      </c>
    </row>
    <row r="27" spans="1:7" s="6" customFormat="1" ht="13.5" customHeight="1" x14ac:dyDescent="0.25">
      <c r="A27" s="105" t="s">
        <v>895</v>
      </c>
      <c r="B27" s="237">
        <v>1137</v>
      </c>
      <c r="C27" s="237">
        <v>1088</v>
      </c>
      <c r="D27" s="237">
        <v>1077</v>
      </c>
      <c r="E27" s="237">
        <v>1048</v>
      </c>
      <c r="F27" s="239">
        <v>1053</v>
      </c>
      <c r="G27" s="435">
        <v>1104</v>
      </c>
    </row>
    <row r="28" spans="1:7" ht="13.5" customHeight="1" x14ac:dyDescent="0.25">
      <c r="A28" s="105" t="s">
        <v>131</v>
      </c>
      <c r="B28" s="237">
        <v>1035</v>
      </c>
      <c r="C28" s="237">
        <v>981</v>
      </c>
      <c r="D28" s="237">
        <v>1075</v>
      </c>
      <c r="E28" s="237">
        <v>1066</v>
      </c>
      <c r="F28" s="239">
        <v>1057</v>
      </c>
      <c r="G28" s="435">
        <v>1129</v>
      </c>
    </row>
    <row r="29" spans="1:7" ht="13.5" customHeight="1" x14ac:dyDescent="0.25">
      <c r="A29" s="105" t="s">
        <v>182</v>
      </c>
      <c r="B29" s="237">
        <v>1035</v>
      </c>
      <c r="C29" s="237">
        <v>981</v>
      </c>
      <c r="D29" s="237">
        <v>1075</v>
      </c>
      <c r="E29" s="237">
        <v>1066</v>
      </c>
      <c r="F29" s="239">
        <v>1057</v>
      </c>
      <c r="G29" s="435">
        <v>1129</v>
      </c>
    </row>
    <row r="30" spans="1:7" ht="13.5" customHeight="1" x14ac:dyDescent="0.25">
      <c r="A30" s="107" t="s">
        <v>894</v>
      </c>
      <c r="B30" s="237">
        <v>1143</v>
      </c>
      <c r="C30" s="237">
        <v>1076</v>
      </c>
      <c r="D30" s="237">
        <v>1063</v>
      </c>
      <c r="E30" s="237">
        <v>1048</v>
      </c>
      <c r="F30" s="239">
        <v>1044</v>
      </c>
      <c r="G30" s="435">
        <v>1035</v>
      </c>
    </row>
    <row r="31" spans="1:7" s="6" customFormat="1" ht="13.5" customHeight="1" x14ac:dyDescent="0.25">
      <c r="A31" s="105" t="s">
        <v>133</v>
      </c>
      <c r="B31" s="237">
        <v>1157</v>
      </c>
      <c r="C31" s="237">
        <v>1093</v>
      </c>
      <c r="D31" s="237">
        <v>989</v>
      </c>
      <c r="E31" s="237">
        <v>1078</v>
      </c>
      <c r="F31" s="239">
        <v>1044</v>
      </c>
      <c r="G31" s="435">
        <v>1049</v>
      </c>
    </row>
    <row r="32" spans="1:7" s="6" customFormat="1" ht="13.5" customHeight="1" x14ac:dyDescent="0.25">
      <c r="A32" s="109" t="s">
        <v>135</v>
      </c>
      <c r="B32" s="242">
        <v>990</v>
      </c>
      <c r="C32" s="242">
        <v>973</v>
      </c>
      <c r="D32" s="242">
        <v>969</v>
      </c>
      <c r="E32" s="242">
        <v>1033</v>
      </c>
      <c r="F32" s="243">
        <v>1059</v>
      </c>
      <c r="G32" s="436">
        <v>1025</v>
      </c>
    </row>
    <row r="33" spans="1:7" s="6" customFormat="1" ht="15" customHeight="1" x14ac:dyDescent="0.25">
      <c r="A33" s="244"/>
      <c r="B33" s="232"/>
      <c r="C33" s="232"/>
      <c r="D33" s="232"/>
      <c r="E33" s="232"/>
      <c r="F33" s="233"/>
      <c r="G33" s="40"/>
    </row>
    <row r="34" spans="1:7" s="6" customFormat="1" ht="17.25" customHeight="1" x14ac:dyDescent="0.25">
      <c r="A34" s="567" t="s">
        <v>1042</v>
      </c>
      <c r="B34" s="567"/>
      <c r="C34" s="567"/>
      <c r="D34" s="567"/>
      <c r="E34" s="567"/>
      <c r="F34" s="567"/>
      <c r="G34" s="432"/>
    </row>
    <row r="35" spans="1:7" s="6" customFormat="1" ht="15" customHeight="1" x14ac:dyDescent="0.25">
      <c r="A35" s="563"/>
      <c r="B35" s="565" t="s">
        <v>190</v>
      </c>
      <c r="C35" s="566"/>
      <c r="D35" s="566"/>
      <c r="E35" s="566"/>
      <c r="F35" s="566"/>
      <c r="G35" s="566"/>
    </row>
    <row r="36" spans="1:7" s="6" customFormat="1" ht="15" customHeight="1" x14ac:dyDescent="0.25">
      <c r="A36" s="564"/>
      <c r="B36" s="41">
        <v>1970</v>
      </c>
      <c r="C36" s="41">
        <v>1979</v>
      </c>
      <c r="D36" s="41">
        <v>1989</v>
      </c>
      <c r="E36" s="41">
        <v>2002</v>
      </c>
      <c r="F36" s="110">
        <v>2010</v>
      </c>
      <c r="G36" s="301">
        <v>2020</v>
      </c>
    </row>
    <row r="37" spans="1:7" s="6" customFormat="1" ht="13.5" customHeight="1" x14ac:dyDescent="0.25">
      <c r="A37" s="105" t="s">
        <v>131</v>
      </c>
      <c r="B37" s="237">
        <v>1125</v>
      </c>
      <c r="C37" s="237">
        <v>1030</v>
      </c>
      <c r="D37" s="237">
        <v>1000</v>
      </c>
      <c r="E37" s="237">
        <v>1103</v>
      </c>
      <c r="F37" s="239">
        <v>1110</v>
      </c>
      <c r="G37" s="437">
        <v>1076</v>
      </c>
    </row>
    <row r="38" spans="1:7" ht="13.5" customHeight="1" x14ac:dyDescent="0.25">
      <c r="A38" s="107" t="s">
        <v>183</v>
      </c>
      <c r="B38" s="237">
        <v>1125</v>
      </c>
      <c r="C38" s="237">
        <v>1030</v>
      </c>
      <c r="D38" s="237">
        <v>1000</v>
      </c>
      <c r="E38" s="237">
        <v>1103</v>
      </c>
      <c r="F38" s="239">
        <v>1110</v>
      </c>
      <c r="G38" s="435">
        <v>1076</v>
      </c>
    </row>
    <row r="39" spans="1:7" ht="13.5" customHeight="1" x14ac:dyDescent="0.25">
      <c r="A39" s="107" t="s">
        <v>5</v>
      </c>
      <c r="B39" s="237">
        <v>944</v>
      </c>
      <c r="C39" s="237">
        <v>950</v>
      </c>
      <c r="D39" s="237">
        <v>952</v>
      </c>
      <c r="E39" s="237">
        <v>980</v>
      </c>
      <c r="F39" s="239">
        <v>1016</v>
      </c>
      <c r="G39" s="435">
        <v>970</v>
      </c>
    </row>
    <row r="40" spans="1:7" s="6" customFormat="1" ht="13.5" customHeight="1" x14ac:dyDescent="0.25">
      <c r="A40" s="105" t="s">
        <v>136</v>
      </c>
      <c r="B40" s="237">
        <v>1148</v>
      </c>
      <c r="C40" s="237">
        <v>1099</v>
      </c>
      <c r="D40" s="237">
        <v>1011</v>
      </c>
      <c r="E40" s="237">
        <v>1105</v>
      </c>
      <c r="F40" s="239">
        <v>1130</v>
      </c>
      <c r="G40" s="435">
        <v>1150</v>
      </c>
    </row>
    <row r="41" spans="1:7" s="6" customFormat="1" ht="13.5" customHeight="1" x14ac:dyDescent="0.25">
      <c r="A41" s="105" t="s">
        <v>137</v>
      </c>
      <c r="B41" s="237">
        <v>990</v>
      </c>
      <c r="C41" s="237">
        <v>980</v>
      </c>
      <c r="D41" s="237">
        <v>981</v>
      </c>
      <c r="E41" s="237">
        <v>1033</v>
      </c>
      <c r="F41" s="239">
        <v>1055</v>
      </c>
      <c r="G41" s="435">
        <v>1082</v>
      </c>
    </row>
    <row r="42" spans="1:7" ht="13.5" customHeight="1" x14ac:dyDescent="0.25">
      <c r="A42" s="105" t="s">
        <v>138</v>
      </c>
      <c r="B42" s="237">
        <v>1168</v>
      </c>
      <c r="C42" s="237">
        <v>1092</v>
      </c>
      <c r="D42" s="237">
        <v>1050</v>
      </c>
      <c r="E42" s="237">
        <v>1093</v>
      </c>
      <c r="F42" s="239">
        <v>1091</v>
      </c>
      <c r="G42" s="435">
        <v>1076</v>
      </c>
    </row>
    <row r="43" spans="1:7" s="6" customFormat="1" ht="13.5" customHeight="1" x14ac:dyDescent="0.25">
      <c r="A43" s="105" t="s">
        <v>139</v>
      </c>
      <c r="B43" s="237">
        <v>1109</v>
      </c>
      <c r="C43" s="237">
        <v>1057</v>
      </c>
      <c r="D43" s="237">
        <v>1045</v>
      </c>
      <c r="E43" s="237">
        <v>1096</v>
      </c>
      <c r="F43" s="239">
        <v>1143</v>
      </c>
      <c r="G43" s="435">
        <v>1173</v>
      </c>
    </row>
    <row r="44" spans="1:7" s="6" customFormat="1" ht="13.5" customHeight="1" x14ac:dyDescent="0.25">
      <c r="A44" s="105" t="s">
        <v>131</v>
      </c>
      <c r="B44" s="237">
        <v>1191</v>
      </c>
      <c r="C44" s="237">
        <v>1080</v>
      </c>
      <c r="D44" s="237">
        <v>1113</v>
      </c>
      <c r="E44" s="237">
        <v>1127</v>
      </c>
      <c r="F44" s="239">
        <v>1184</v>
      </c>
      <c r="G44" s="435">
        <v>1211</v>
      </c>
    </row>
    <row r="45" spans="1:7" ht="13.5" customHeight="1" x14ac:dyDescent="0.25">
      <c r="A45" s="105" t="s">
        <v>184</v>
      </c>
      <c r="B45" s="237">
        <v>1191</v>
      </c>
      <c r="C45" s="237">
        <v>1080</v>
      </c>
      <c r="D45" s="237">
        <v>1113</v>
      </c>
      <c r="E45" s="237">
        <v>1127</v>
      </c>
      <c r="F45" s="239">
        <v>1184</v>
      </c>
      <c r="G45" s="435">
        <v>1211</v>
      </c>
    </row>
    <row r="46" spans="1:7" ht="13.5" customHeight="1" x14ac:dyDescent="0.25">
      <c r="A46" s="107" t="s">
        <v>5</v>
      </c>
      <c r="B46" s="237">
        <v>1067</v>
      </c>
      <c r="C46" s="237">
        <v>1015</v>
      </c>
      <c r="D46" s="237">
        <v>1030</v>
      </c>
      <c r="E46" s="237">
        <v>1096</v>
      </c>
      <c r="F46" s="239">
        <v>1087</v>
      </c>
      <c r="G46" s="435">
        <v>1114</v>
      </c>
    </row>
    <row r="47" spans="1:7" s="6" customFormat="1" ht="13.5" customHeight="1" x14ac:dyDescent="0.25">
      <c r="A47" s="105" t="s">
        <v>140</v>
      </c>
      <c r="B47" s="237">
        <v>1155</v>
      </c>
      <c r="C47" s="237">
        <v>1129</v>
      </c>
      <c r="D47" s="237">
        <v>1098</v>
      </c>
      <c r="E47" s="237">
        <v>1107</v>
      </c>
      <c r="F47" s="239">
        <v>1121</v>
      </c>
      <c r="G47" s="435">
        <v>1080</v>
      </c>
    </row>
    <row r="48" spans="1:7" ht="13.5" customHeight="1" x14ac:dyDescent="0.25">
      <c r="A48" s="107" t="s">
        <v>5</v>
      </c>
      <c r="B48" s="237">
        <v>1164</v>
      </c>
      <c r="C48" s="237">
        <v>1101</v>
      </c>
      <c r="D48" s="237">
        <v>1100</v>
      </c>
      <c r="E48" s="237">
        <v>1107</v>
      </c>
      <c r="F48" s="239">
        <v>1121</v>
      </c>
      <c r="G48" s="435" t="s">
        <v>15</v>
      </c>
    </row>
    <row r="49" spans="1:7" s="6" customFormat="1" ht="13.5" customHeight="1" x14ac:dyDescent="0.25">
      <c r="A49" s="105" t="s">
        <v>141</v>
      </c>
      <c r="B49" s="237">
        <v>1113</v>
      </c>
      <c r="C49" s="237">
        <v>1112</v>
      </c>
      <c r="D49" s="237">
        <v>1076</v>
      </c>
      <c r="E49" s="237">
        <v>1108</v>
      </c>
      <c r="F49" s="239">
        <v>1123</v>
      </c>
      <c r="G49" s="435">
        <v>1131</v>
      </c>
    </row>
    <row r="50" spans="1:7" s="6" customFormat="1" ht="13.5" customHeight="1" x14ac:dyDescent="0.25">
      <c r="A50" s="105" t="s">
        <v>142</v>
      </c>
      <c r="B50" s="237">
        <v>1093</v>
      </c>
      <c r="C50" s="237">
        <v>1024</v>
      </c>
      <c r="D50" s="237">
        <v>975</v>
      </c>
      <c r="E50" s="237">
        <v>1077</v>
      </c>
      <c r="F50" s="239">
        <v>1086</v>
      </c>
      <c r="G50" s="435">
        <v>1092</v>
      </c>
    </row>
    <row r="51" spans="1:7" s="6" customFormat="1" ht="13.5" customHeight="1" x14ac:dyDescent="0.25">
      <c r="A51" s="105" t="s">
        <v>143</v>
      </c>
      <c r="B51" s="237">
        <v>1079</v>
      </c>
      <c r="C51" s="237">
        <v>1063</v>
      </c>
      <c r="D51" s="237">
        <v>1053</v>
      </c>
      <c r="E51" s="237">
        <v>1068</v>
      </c>
      <c r="F51" s="239">
        <v>1074</v>
      </c>
      <c r="G51" s="435">
        <v>1057</v>
      </c>
    </row>
    <row r="52" spans="1:7" s="6" customFormat="1" ht="13.5" customHeight="1" x14ac:dyDescent="0.25">
      <c r="A52" s="105" t="s">
        <v>144</v>
      </c>
      <c r="B52" s="237">
        <v>1061</v>
      </c>
      <c r="C52" s="237">
        <v>1064</v>
      </c>
      <c r="D52" s="237">
        <v>979</v>
      </c>
      <c r="E52" s="237">
        <v>1000</v>
      </c>
      <c r="F52" s="239">
        <v>1039</v>
      </c>
      <c r="G52" s="435">
        <v>1056</v>
      </c>
    </row>
    <row r="53" spans="1:7" s="6" customFormat="1" ht="13.5" customHeight="1" x14ac:dyDescent="0.25">
      <c r="A53" s="105" t="s">
        <v>145</v>
      </c>
      <c r="B53" s="237">
        <v>1100</v>
      </c>
      <c r="C53" s="237">
        <v>1067</v>
      </c>
      <c r="D53" s="237">
        <v>1088</v>
      </c>
      <c r="E53" s="237">
        <v>1111</v>
      </c>
      <c r="F53" s="239">
        <v>1104</v>
      </c>
      <c r="G53" s="435">
        <v>1098</v>
      </c>
    </row>
    <row r="54" spans="1:7" s="6" customFormat="1" ht="13.5" customHeight="1" x14ac:dyDescent="0.25">
      <c r="A54" s="105" t="s">
        <v>146</v>
      </c>
      <c r="B54" s="237">
        <v>1106</v>
      </c>
      <c r="C54" s="237">
        <v>1076</v>
      </c>
      <c r="D54" s="237">
        <v>977</v>
      </c>
      <c r="E54" s="237">
        <v>1044</v>
      </c>
      <c r="F54" s="239">
        <v>1056</v>
      </c>
      <c r="G54" s="435">
        <v>1059</v>
      </c>
    </row>
    <row r="55" spans="1:7" s="6" customFormat="1" ht="13.5" customHeight="1" x14ac:dyDescent="0.25">
      <c r="A55" s="79" t="s">
        <v>147</v>
      </c>
      <c r="B55" s="242">
        <v>1140</v>
      </c>
      <c r="C55" s="242">
        <v>1090</v>
      </c>
      <c r="D55" s="242">
        <v>1034</v>
      </c>
      <c r="E55" s="242">
        <v>1093</v>
      </c>
      <c r="F55" s="243">
        <v>1068</v>
      </c>
      <c r="G55" s="436">
        <v>1079</v>
      </c>
    </row>
    <row r="56" spans="1:7" ht="22.5" x14ac:dyDescent="0.3">
      <c r="A56" s="100"/>
      <c r="F56" s="2"/>
      <c r="G56" s="6"/>
    </row>
  </sheetData>
  <mergeCells count="6">
    <mergeCell ref="A1:G1"/>
    <mergeCell ref="A2:A3"/>
    <mergeCell ref="B2:G2"/>
    <mergeCell ref="A35:A36"/>
    <mergeCell ref="B35:G35"/>
    <mergeCell ref="A34:F34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21" orientation="landscape" useFirstPageNumber="1" r:id="rId1"/>
  <headerFooter differentOddEven="1">
    <oddHeader>&amp;C&amp;"Times New Roman,курсив"Всероссийская перепись населения 2020 года</oddHeader>
    <oddFooter>&amp;C&amp;"Times New Roman,курсив"Численность и размещение населения Томской  области&amp;G&amp;R&amp;P</oddFooter>
    <evenHeader>&amp;C&amp;"-,курсив"Всероссийская перепись населения 2020 года</evenHeader>
    <evenFooter>&amp;L&amp;P&amp;C&amp;"Times New Roman,курсив"Численность и размещение населения Томской  области&amp;G</even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RQ843"/>
  <sheetViews>
    <sheetView topLeftCell="A403" zoomScale="95" zoomScaleNormal="95" workbookViewId="0">
      <selection activeCell="B344" sqref="B344"/>
    </sheetView>
  </sheetViews>
  <sheetFormatPr defaultRowHeight="15.75" x14ac:dyDescent="0.25"/>
  <cols>
    <col min="1" max="1" width="45.7109375" style="16" customWidth="1"/>
    <col min="2" max="3" width="23.28515625" style="16" customWidth="1"/>
    <col min="4" max="4" width="23.28515625" style="2" customWidth="1"/>
    <col min="5" max="7" width="23.28515625" customWidth="1"/>
    <col min="8" max="8" width="7.7109375" customWidth="1"/>
    <col min="9" max="9" width="7" customWidth="1"/>
    <col min="10" max="10" width="7.42578125" customWidth="1"/>
  </cols>
  <sheetData>
    <row r="1" spans="1:10" s="18" customFormat="1" ht="48.75" customHeight="1" x14ac:dyDescent="0.3">
      <c r="A1" s="534" t="s">
        <v>1133</v>
      </c>
      <c r="B1" s="534"/>
      <c r="C1" s="534"/>
      <c r="D1" s="534"/>
      <c r="E1" s="534"/>
      <c r="F1" s="534"/>
      <c r="G1" s="534"/>
    </row>
    <row r="2" spans="1:10" s="18" customFormat="1" ht="15" customHeight="1" x14ac:dyDescent="0.3">
      <c r="A2" s="577" t="s">
        <v>824</v>
      </c>
      <c r="B2" s="577"/>
      <c r="C2" s="577"/>
      <c r="D2" s="577"/>
      <c r="E2" s="577"/>
      <c r="F2" s="577"/>
      <c r="G2" s="577"/>
    </row>
    <row r="3" spans="1:10" s="19" customFormat="1" ht="16.5" customHeight="1" x14ac:dyDescent="0.3">
      <c r="A3" s="568"/>
      <c r="B3" s="570" t="s">
        <v>62</v>
      </c>
      <c r="C3" s="574"/>
      <c r="D3" s="574"/>
      <c r="E3" s="570" t="s">
        <v>1049</v>
      </c>
      <c r="F3" s="570"/>
      <c r="G3" s="571"/>
      <c r="H3" s="18"/>
    </row>
    <row r="4" spans="1:10" ht="33" customHeight="1" x14ac:dyDescent="0.25">
      <c r="A4" s="573"/>
      <c r="B4" s="44" t="s">
        <v>96</v>
      </c>
      <c r="C4" s="44" t="s">
        <v>13</v>
      </c>
      <c r="D4" s="44" t="s">
        <v>14</v>
      </c>
      <c r="E4" s="44" t="s">
        <v>96</v>
      </c>
      <c r="F4" s="44" t="s">
        <v>13</v>
      </c>
      <c r="G4" s="94" t="s">
        <v>14</v>
      </c>
      <c r="H4" s="19"/>
    </row>
    <row r="5" spans="1:10" s="6" customFormat="1" ht="15" x14ac:dyDescent="0.25">
      <c r="A5" s="96" t="s">
        <v>160</v>
      </c>
      <c r="B5" s="158">
        <v>1047394</v>
      </c>
      <c r="C5" s="158">
        <v>492012</v>
      </c>
      <c r="D5" s="159">
        <v>555382</v>
      </c>
      <c r="E5" s="158">
        <v>1062666</v>
      </c>
      <c r="F5" s="158">
        <v>496851</v>
      </c>
      <c r="G5" s="159">
        <v>565815</v>
      </c>
    </row>
    <row r="6" spans="1:10" s="8" customFormat="1" ht="15" x14ac:dyDescent="0.25">
      <c r="A6" s="97" t="s">
        <v>97</v>
      </c>
      <c r="B6" s="160">
        <v>735667</v>
      </c>
      <c r="C6" s="160">
        <v>342744</v>
      </c>
      <c r="D6" s="161">
        <v>392923</v>
      </c>
      <c r="E6" s="160">
        <v>757770</v>
      </c>
      <c r="F6" s="160">
        <v>351009</v>
      </c>
      <c r="G6" s="161">
        <v>406761</v>
      </c>
    </row>
    <row r="7" spans="1:10" s="8" customFormat="1" ht="15" x14ac:dyDescent="0.25">
      <c r="A7" s="97" t="s">
        <v>759</v>
      </c>
      <c r="B7" s="160">
        <v>311727</v>
      </c>
      <c r="C7" s="160">
        <v>149268</v>
      </c>
      <c r="D7" s="161">
        <v>162459</v>
      </c>
      <c r="E7" s="160">
        <v>304896</v>
      </c>
      <c r="F7" s="160">
        <v>145842</v>
      </c>
      <c r="G7" s="161">
        <v>159054</v>
      </c>
    </row>
    <row r="8" spans="1:10" s="6" customFormat="1" ht="7.5" customHeight="1" x14ac:dyDescent="0.25">
      <c r="A8" s="97"/>
      <c r="B8" s="160"/>
      <c r="C8" s="160"/>
      <c r="D8" s="161"/>
      <c r="E8" s="160"/>
      <c r="F8" s="160"/>
      <c r="G8" s="161"/>
    </row>
    <row r="9" spans="1:10" s="36" customFormat="1" ht="17.25" customHeight="1" x14ac:dyDescent="0.3">
      <c r="A9" s="96" t="s">
        <v>896</v>
      </c>
      <c r="B9" s="158">
        <v>546049</v>
      </c>
      <c r="C9" s="158">
        <v>253445</v>
      </c>
      <c r="D9" s="159">
        <v>292604</v>
      </c>
      <c r="E9" s="158">
        <v>577253</v>
      </c>
      <c r="F9" s="158">
        <v>267681</v>
      </c>
      <c r="G9" s="159">
        <v>309572</v>
      </c>
      <c r="H9" s="6"/>
      <c r="I9" s="6"/>
      <c r="J9" s="6"/>
    </row>
    <row r="10" spans="1:10" s="8" customFormat="1" ht="15" x14ac:dyDescent="0.25">
      <c r="A10" s="97" t="s">
        <v>97</v>
      </c>
      <c r="B10" s="160">
        <v>524669</v>
      </c>
      <c r="C10" s="160">
        <v>243609</v>
      </c>
      <c r="D10" s="161">
        <v>281060</v>
      </c>
      <c r="E10" s="160">
        <v>556478</v>
      </c>
      <c r="F10" s="160">
        <v>258108</v>
      </c>
      <c r="G10" s="161">
        <v>298370</v>
      </c>
    </row>
    <row r="11" spans="1:10" s="6" customFormat="1" ht="15" x14ac:dyDescent="0.25">
      <c r="A11" s="96" t="s">
        <v>98</v>
      </c>
      <c r="B11" s="158">
        <v>524669</v>
      </c>
      <c r="C11" s="158">
        <v>243609</v>
      </c>
      <c r="D11" s="159">
        <v>281060</v>
      </c>
      <c r="E11" s="158">
        <v>556478</v>
      </c>
      <c r="F11" s="158">
        <v>258108</v>
      </c>
      <c r="G11" s="159">
        <v>298370</v>
      </c>
    </row>
    <row r="12" spans="1:10" ht="15" x14ac:dyDescent="0.25">
      <c r="A12" s="111" t="s">
        <v>99</v>
      </c>
      <c r="B12" s="162">
        <v>128591</v>
      </c>
      <c r="C12" s="162">
        <v>60888</v>
      </c>
      <c r="D12" s="163">
        <v>67703</v>
      </c>
      <c r="E12" s="162">
        <v>132372</v>
      </c>
      <c r="F12" s="162">
        <v>62725</v>
      </c>
      <c r="G12" s="163">
        <v>69647</v>
      </c>
    </row>
    <row r="13" spans="1:10" ht="15" x14ac:dyDescent="0.25">
      <c r="A13" s="111" t="s">
        <v>100</v>
      </c>
      <c r="B13" s="162">
        <v>123940</v>
      </c>
      <c r="C13" s="162">
        <v>57166</v>
      </c>
      <c r="D13" s="163">
        <v>66774</v>
      </c>
      <c r="E13" s="162">
        <v>127288</v>
      </c>
      <c r="F13" s="162">
        <v>58686</v>
      </c>
      <c r="G13" s="163">
        <v>68602</v>
      </c>
    </row>
    <row r="14" spans="1:10" ht="15" x14ac:dyDescent="0.25">
      <c r="A14" s="111" t="s">
        <v>101</v>
      </c>
      <c r="B14" s="162">
        <v>159157</v>
      </c>
      <c r="C14" s="162">
        <v>74045</v>
      </c>
      <c r="D14" s="163">
        <v>85112</v>
      </c>
      <c r="E14" s="162">
        <v>181422</v>
      </c>
      <c r="F14" s="162">
        <v>84055</v>
      </c>
      <c r="G14" s="163">
        <v>97367</v>
      </c>
    </row>
    <row r="15" spans="1:10" ht="15" x14ac:dyDescent="0.25">
      <c r="A15" s="111" t="s">
        <v>102</v>
      </c>
      <c r="B15" s="162">
        <v>112981</v>
      </c>
      <c r="C15" s="162">
        <v>51510</v>
      </c>
      <c r="D15" s="163">
        <v>61471</v>
      </c>
      <c r="E15" s="162">
        <v>115396</v>
      </c>
      <c r="F15" s="162">
        <v>52642</v>
      </c>
      <c r="G15" s="163">
        <v>62754</v>
      </c>
    </row>
    <row r="16" spans="1:10" s="8" customFormat="1" ht="15" x14ac:dyDescent="0.25">
      <c r="A16" s="97" t="s">
        <v>759</v>
      </c>
      <c r="B16" s="160">
        <v>21380</v>
      </c>
      <c r="C16" s="160">
        <v>9836</v>
      </c>
      <c r="D16" s="161">
        <v>11544</v>
      </c>
      <c r="E16" s="160">
        <v>20775</v>
      </c>
      <c r="F16" s="160">
        <v>9573</v>
      </c>
      <c r="G16" s="161">
        <v>11202</v>
      </c>
    </row>
    <row r="17" spans="1:10" ht="15" x14ac:dyDescent="0.25">
      <c r="A17" s="111" t="s">
        <v>103</v>
      </c>
      <c r="B17" s="162">
        <v>2861</v>
      </c>
      <c r="C17" s="162">
        <v>1331</v>
      </c>
      <c r="D17" s="163">
        <v>1530</v>
      </c>
      <c r="E17" s="162">
        <v>2969</v>
      </c>
      <c r="F17" s="162">
        <v>1385</v>
      </c>
      <c r="G17" s="163">
        <v>1584</v>
      </c>
    </row>
    <row r="18" spans="1:10" ht="15" x14ac:dyDescent="0.25">
      <c r="A18" s="111" t="s">
        <v>104</v>
      </c>
      <c r="B18" s="162">
        <v>142</v>
      </c>
      <c r="C18" s="162">
        <v>70</v>
      </c>
      <c r="D18" s="163">
        <v>72</v>
      </c>
      <c r="E18" s="162">
        <v>289</v>
      </c>
      <c r="F18" s="162">
        <v>137</v>
      </c>
      <c r="G18" s="163">
        <v>152</v>
      </c>
    </row>
    <row r="19" spans="1:10" ht="15" x14ac:dyDescent="0.25">
      <c r="A19" s="111" t="s">
        <v>105</v>
      </c>
      <c r="B19" s="162">
        <v>167</v>
      </c>
      <c r="C19" s="162">
        <v>83</v>
      </c>
      <c r="D19" s="163">
        <v>84</v>
      </c>
      <c r="E19" s="162">
        <v>217</v>
      </c>
      <c r="F19" s="162">
        <v>106</v>
      </c>
      <c r="G19" s="163">
        <v>111</v>
      </c>
    </row>
    <row r="20" spans="1:10" ht="15" x14ac:dyDescent="0.25">
      <c r="A20" s="111" t="s">
        <v>106</v>
      </c>
      <c r="B20" s="162">
        <v>3865</v>
      </c>
      <c r="C20" s="162">
        <v>1768</v>
      </c>
      <c r="D20" s="163">
        <v>2097</v>
      </c>
      <c r="E20" s="162">
        <v>2905</v>
      </c>
      <c r="F20" s="162">
        <v>1298</v>
      </c>
      <c r="G20" s="163">
        <v>1607</v>
      </c>
    </row>
    <row r="21" spans="1:10" ht="15" x14ac:dyDescent="0.25">
      <c r="A21" s="111" t="s">
        <v>107</v>
      </c>
      <c r="B21" s="162">
        <v>7479</v>
      </c>
      <c r="C21" s="162">
        <v>3394</v>
      </c>
      <c r="D21" s="163">
        <v>4085</v>
      </c>
      <c r="E21" s="162">
        <v>7388</v>
      </c>
      <c r="F21" s="162">
        <v>3300</v>
      </c>
      <c r="G21" s="163">
        <v>4088</v>
      </c>
    </row>
    <row r="22" spans="1:10" ht="15" x14ac:dyDescent="0.25">
      <c r="A22" s="111" t="s">
        <v>108</v>
      </c>
      <c r="B22" s="162">
        <v>6406</v>
      </c>
      <c r="C22" s="162">
        <v>2960</v>
      </c>
      <c r="D22" s="163">
        <v>3446</v>
      </c>
      <c r="E22" s="162">
        <v>6381</v>
      </c>
      <c r="F22" s="162">
        <v>3053</v>
      </c>
      <c r="G22" s="163">
        <v>3328</v>
      </c>
    </row>
    <row r="23" spans="1:10" ht="15" x14ac:dyDescent="0.25">
      <c r="A23" s="111" t="s">
        <v>606</v>
      </c>
      <c r="B23" s="162">
        <v>460</v>
      </c>
      <c r="C23" s="162">
        <v>230</v>
      </c>
      <c r="D23" s="163">
        <v>230</v>
      </c>
      <c r="E23" s="162">
        <v>626</v>
      </c>
      <c r="F23" s="162">
        <v>294</v>
      </c>
      <c r="G23" s="163">
        <v>332</v>
      </c>
    </row>
    <row r="24" spans="1:10" ht="11.25" customHeight="1" x14ac:dyDescent="0.25">
      <c r="A24" s="98"/>
      <c r="B24" s="162"/>
      <c r="C24" s="162"/>
      <c r="D24" s="163"/>
      <c r="E24" s="162"/>
      <c r="F24" s="162"/>
      <c r="G24" s="163"/>
    </row>
    <row r="25" spans="1:10" s="35" customFormat="1" ht="18.75" customHeight="1" x14ac:dyDescent="0.3">
      <c r="A25" s="96" t="s">
        <v>897</v>
      </c>
      <c r="B25" s="158">
        <v>3948</v>
      </c>
      <c r="C25" s="158">
        <v>1938</v>
      </c>
      <c r="D25" s="159">
        <v>2010</v>
      </c>
      <c r="E25" s="158">
        <v>2664</v>
      </c>
      <c r="F25" s="158">
        <v>1268</v>
      </c>
      <c r="G25" s="159">
        <v>1396</v>
      </c>
      <c r="H25"/>
      <c r="I25"/>
      <c r="J25"/>
    </row>
    <row r="26" spans="1:10" s="8" customFormat="1" ht="15" x14ac:dyDescent="0.25">
      <c r="A26" s="97" t="s">
        <v>285</v>
      </c>
      <c r="B26" s="160">
        <v>2451</v>
      </c>
      <c r="C26" s="160">
        <v>1177</v>
      </c>
      <c r="D26" s="161">
        <v>1274</v>
      </c>
      <c r="E26" s="160">
        <v>1818</v>
      </c>
      <c r="F26" s="160">
        <v>836</v>
      </c>
      <c r="G26" s="161">
        <v>982</v>
      </c>
      <c r="H26"/>
    </row>
    <row r="27" spans="1:10" s="6" customFormat="1" ht="15" x14ac:dyDescent="0.25">
      <c r="A27" s="96" t="s">
        <v>1018</v>
      </c>
      <c r="B27" s="158">
        <v>2451</v>
      </c>
      <c r="C27" s="158">
        <v>1177</v>
      </c>
      <c r="D27" s="159">
        <v>1274</v>
      </c>
      <c r="E27" s="158">
        <v>1818</v>
      </c>
      <c r="F27" s="158">
        <v>836</v>
      </c>
      <c r="G27" s="159">
        <v>982</v>
      </c>
      <c r="H27"/>
    </row>
    <row r="28" spans="1:10" s="8" customFormat="1" ht="17.25" customHeight="1" x14ac:dyDescent="0.25">
      <c r="A28" s="97" t="s">
        <v>82</v>
      </c>
      <c r="B28" s="160">
        <v>1497</v>
      </c>
      <c r="C28" s="160">
        <v>761</v>
      </c>
      <c r="D28" s="161">
        <v>736</v>
      </c>
      <c r="E28" s="160">
        <v>846</v>
      </c>
      <c r="F28" s="160">
        <v>432</v>
      </c>
      <c r="G28" s="161">
        <v>414</v>
      </c>
      <c r="H28"/>
      <c r="I28"/>
      <c r="J28"/>
    </row>
    <row r="29" spans="1:10" ht="15" x14ac:dyDescent="0.25">
      <c r="A29" s="111" t="s">
        <v>109</v>
      </c>
      <c r="B29" s="162">
        <v>122</v>
      </c>
      <c r="C29" s="162">
        <v>66</v>
      </c>
      <c r="D29" s="162">
        <v>56</v>
      </c>
      <c r="E29" s="162">
        <v>40</v>
      </c>
      <c r="F29" s="162">
        <v>25</v>
      </c>
      <c r="G29" s="163">
        <v>15</v>
      </c>
      <c r="H29" s="6"/>
    </row>
    <row r="30" spans="1:10" ht="15" x14ac:dyDescent="0.25">
      <c r="A30" s="111" t="s">
        <v>110</v>
      </c>
      <c r="B30" s="162">
        <v>203</v>
      </c>
      <c r="C30" s="162">
        <v>102</v>
      </c>
      <c r="D30" s="163">
        <v>101</v>
      </c>
      <c r="E30" s="162">
        <v>121</v>
      </c>
      <c r="F30" s="162">
        <v>56</v>
      </c>
      <c r="G30" s="163">
        <v>65</v>
      </c>
    </row>
    <row r="31" spans="1:10" ht="15" x14ac:dyDescent="0.25">
      <c r="A31" s="111" t="s">
        <v>111</v>
      </c>
      <c r="B31" s="162">
        <v>281</v>
      </c>
      <c r="C31" s="162">
        <v>138</v>
      </c>
      <c r="D31" s="163">
        <v>143</v>
      </c>
      <c r="E31" s="162">
        <v>152</v>
      </c>
      <c r="F31" s="162">
        <v>82</v>
      </c>
      <c r="G31" s="163">
        <v>70</v>
      </c>
    </row>
    <row r="32" spans="1:10" ht="15" x14ac:dyDescent="0.25">
      <c r="A32" s="111" t="s">
        <v>112</v>
      </c>
      <c r="B32" s="162">
        <v>796</v>
      </c>
      <c r="C32" s="162">
        <v>406</v>
      </c>
      <c r="D32" s="163">
        <v>390</v>
      </c>
      <c r="E32" s="162">
        <v>480</v>
      </c>
      <c r="F32" s="162">
        <v>238</v>
      </c>
      <c r="G32" s="163">
        <v>242</v>
      </c>
    </row>
    <row r="33" spans="1:10" ht="15" x14ac:dyDescent="0.25">
      <c r="A33" s="111" t="s">
        <v>113</v>
      </c>
      <c r="B33" s="162">
        <v>68</v>
      </c>
      <c r="C33" s="162">
        <v>35</v>
      </c>
      <c r="D33" s="163">
        <v>33</v>
      </c>
      <c r="E33" s="162">
        <v>42</v>
      </c>
      <c r="F33" s="162">
        <v>24</v>
      </c>
      <c r="G33" s="163">
        <v>18</v>
      </c>
    </row>
    <row r="34" spans="1:10" ht="15" x14ac:dyDescent="0.25">
      <c r="A34" s="111" t="s">
        <v>114</v>
      </c>
      <c r="B34" s="162">
        <v>27</v>
      </c>
      <c r="C34" s="162">
        <v>14</v>
      </c>
      <c r="D34" s="163">
        <v>13</v>
      </c>
      <c r="E34" s="162">
        <v>11</v>
      </c>
      <c r="F34" s="162">
        <v>7</v>
      </c>
      <c r="G34" s="163">
        <v>4</v>
      </c>
    </row>
    <row r="35" spans="1:10" ht="11.25" customHeight="1" x14ac:dyDescent="0.25">
      <c r="A35" s="98"/>
      <c r="B35" s="162"/>
      <c r="C35" s="162"/>
      <c r="D35" s="163"/>
      <c r="E35" s="162"/>
      <c r="F35" s="162"/>
      <c r="G35" s="163"/>
    </row>
    <row r="36" spans="1:10" s="36" customFormat="1" ht="15.75" customHeight="1" x14ac:dyDescent="0.3">
      <c r="A36" s="96" t="s">
        <v>898</v>
      </c>
      <c r="B36" s="158">
        <v>115331</v>
      </c>
      <c r="C36" s="158">
        <v>53393</v>
      </c>
      <c r="D36" s="159">
        <v>61938</v>
      </c>
      <c r="E36" s="158">
        <v>112971</v>
      </c>
      <c r="F36" s="158">
        <v>51424</v>
      </c>
      <c r="G36" s="159">
        <v>61547</v>
      </c>
      <c r="H36"/>
      <c r="I36"/>
      <c r="J36"/>
    </row>
    <row r="37" spans="1:10" ht="15" x14ac:dyDescent="0.25">
      <c r="A37" s="97" t="s">
        <v>285</v>
      </c>
      <c r="B37" s="160" t="s">
        <v>15</v>
      </c>
      <c r="C37" s="160" t="s">
        <v>15</v>
      </c>
      <c r="D37" s="160" t="s">
        <v>15</v>
      </c>
      <c r="E37" s="160">
        <v>106648</v>
      </c>
      <c r="F37" s="160">
        <v>48439</v>
      </c>
      <c r="G37" s="161">
        <v>58209</v>
      </c>
    </row>
    <row r="38" spans="1:10" ht="15" x14ac:dyDescent="0.25">
      <c r="A38" s="191" t="s">
        <v>899</v>
      </c>
      <c r="B38" s="160" t="s">
        <v>15</v>
      </c>
      <c r="C38" s="160" t="s">
        <v>15</v>
      </c>
      <c r="D38" s="160" t="s">
        <v>15</v>
      </c>
      <c r="E38" s="160">
        <v>106648</v>
      </c>
      <c r="F38" s="160">
        <v>48439</v>
      </c>
      <c r="G38" s="161">
        <v>58209</v>
      </c>
    </row>
    <row r="39" spans="1:10" ht="15" x14ac:dyDescent="0.25">
      <c r="A39" s="97" t="s">
        <v>82</v>
      </c>
      <c r="B39" s="160" t="s">
        <v>15</v>
      </c>
      <c r="C39" s="160" t="s">
        <v>15</v>
      </c>
      <c r="D39" s="160" t="s">
        <v>15</v>
      </c>
      <c r="E39" s="160">
        <v>6323</v>
      </c>
      <c r="F39" s="160">
        <v>2985</v>
      </c>
      <c r="G39" s="161">
        <v>3338</v>
      </c>
    </row>
    <row r="40" spans="1:10" ht="15" x14ac:dyDescent="0.25">
      <c r="A40" s="302" t="s">
        <v>1054</v>
      </c>
      <c r="B40" s="160" t="s">
        <v>15</v>
      </c>
      <c r="C40" s="160" t="s">
        <v>15</v>
      </c>
      <c r="D40" s="160" t="s">
        <v>15</v>
      </c>
      <c r="E40" s="160">
        <v>140</v>
      </c>
      <c r="F40" s="160">
        <v>81</v>
      </c>
      <c r="G40" s="161">
        <v>59</v>
      </c>
    </row>
    <row r="41" spans="1:10" ht="15" x14ac:dyDescent="0.25">
      <c r="A41" s="302" t="s">
        <v>1055</v>
      </c>
      <c r="B41" s="160" t="s">
        <v>15</v>
      </c>
      <c r="C41" s="160" t="s">
        <v>15</v>
      </c>
      <c r="D41" s="160" t="s">
        <v>15</v>
      </c>
      <c r="E41" s="160">
        <v>27</v>
      </c>
      <c r="F41" s="160">
        <v>14</v>
      </c>
      <c r="G41" s="161">
        <v>13</v>
      </c>
    </row>
    <row r="42" spans="1:10" ht="15" x14ac:dyDescent="0.25">
      <c r="A42" s="302" t="s">
        <v>1056</v>
      </c>
      <c r="B42" s="160" t="s">
        <v>15</v>
      </c>
      <c r="C42" s="160" t="s">
        <v>15</v>
      </c>
      <c r="D42" s="160" t="s">
        <v>15</v>
      </c>
      <c r="E42" s="160">
        <v>2</v>
      </c>
      <c r="F42" s="160">
        <v>1</v>
      </c>
      <c r="G42" s="161">
        <v>1</v>
      </c>
    </row>
    <row r="43" spans="1:10" ht="15" x14ac:dyDescent="0.25">
      <c r="A43" s="302" t="s">
        <v>1057</v>
      </c>
      <c r="B43" s="160" t="s">
        <v>15</v>
      </c>
      <c r="C43" s="160" t="s">
        <v>15</v>
      </c>
      <c r="D43" s="160" t="s">
        <v>15</v>
      </c>
      <c r="E43" s="160">
        <v>712</v>
      </c>
      <c r="F43" s="160">
        <v>343</v>
      </c>
      <c r="G43" s="161">
        <v>369</v>
      </c>
    </row>
    <row r="44" spans="1:10" ht="15" x14ac:dyDescent="0.25">
      <c r="A44" s="442" t="s">
        <v>1058</v>
      </c>
      <c r="B44" s="164" t="s">
        <v>15</v>
      </c>
      <c r="C44" s="164" t="s">
        <v>15</v>
      </c>
      <c r="D44" s="164" t="s">
        <v>15</v>
      </c>
      <c r="E44" s="164">
        <v>5442</v>
      </c>
      <c r="F44" s="164">
        <v>2546</v>
      </c>
      <c r="G44" s="165">
        <v>2896</v>
      </c>
    </row>
    <row r="45" spans="1:10" ht="15" x14ac:dyDescent="0.25">
      <c r="A45" s="216"/>
      <c r="B45" s="217"/>
      <c r="C45" s="217"/>
      <c r="D45" s="218"/>
      <c r="E45" s="217"/>
      <c r="F45" s="217"/>
      <c r="G45" s="217"/>
      <c r="H45" s="6"/>
    </row>
    <row r="46" spans="1:10" ht="21.75" customHeight="1" x14ac:dyDescent="0.25">
      <c r="A46" s="572" t="s">
        <v>1042</v>
      </c>
      <c r="B46" s="572"/>
      <c r="C46" s="572"/>
      <c r="D46" s="572"/>
      <c r="E46" s="572"/>
      <c r="F46" s="572"/>
      <c r="G46" s="572"/>
      <c r="H46" s="6"/>
    </row>
    <row r="47" spans="1:10" ht="15" x14ac:dyDescent="0.25">
      <c r="A47" s="568"/>
      <c r="B47" s="570" t="s">
        <v>62</v>
      </c>
      <c r="C47" s="574"/>
      <c r="D47" s="574"/>
      <c r="E47" s="570" t="s">
        <v>1049</v>
      </c>
      <c r="F47" s="570"/>
      <c r="G47" s="571"/>
      <c r="H47" s="6"/>
    </row>
    <row r="48" spans="1:10" ht="15" x14ac:dyDescent="0.25">
      <c r="A48" s="573"/>
      <c r="B48" s="44" t="s">
        <v>96</v>
      </c>
      <c r="C48" s="44" t="s">
        <v>13</v>
      </c>
      <c r="D48" s="44" t="s">
        <v>14</v>
      </c>
      <c r="E48" s="44" t="s">
        <v>96</v>
      </c>
      <c r="F48" s="44" t="s">
        <v>13</v>
      </c>
      <c r="G48" s="94" t="s">
        <v>14</v>
      </c>
      <c r="H48" s="6"/>
    </row>
    <row r="49" spans="1:10" s="35" customFormat="1" ht="17.25" x14ac:dyDescent="0.3">
      <c r="A49" s="96" t="s">
        <v>900</v>
      </c>
      <c r="B49" s="158">
        <v>42219</v>
      </c>
      <c r="C49" s="158">
        <v>20464</v>
      </c>
      <c r="D49" s="159">
        <v>21755</v>
      </c>
      <c r="E49" s="158">
        <v>39169</v>
      </c>
      <c r="F49" s="158">
        <v>18691</v>
      </c>
      <c r="G49" s="159">
        <v>20478</v>
      </c>
      <c r="H49"/>
    </row>
    <row r="50" spans="1:10" ht="15" x14ac:dyDescent="0.25">
      <c r="A50" s="96" t="s">
        <v>901</v>
      </c>
      <c r="B50" s="162">
        <v>42219</v>
      </c>
      <c r="C50" s="162">
        <v>20464</v>
      </c>
      <c r="D50" s="163">
        <v>21755</v>
      </c>
      <c r="E50" s="162">
        <v>39169</v>
      </c>
      <c r="F50" s="162">
        <v>18691</v>
      </c>
      <c r="G50" s="163">
        <v>20478</v>
      </c>
    </row>
    <row r="51" spans="1:10" ht="15" x14ac:dyDescent="0.25">
      <c r="A51" s="96"/>
      <c r="B51" s="162"/>
      <c r="C51" s="162"/>
      <c r="D51" s="163"/>
      <c r="E51" s="162"/>
      <c r="F51" s="162"/>
      <c r="G51" s="163"/>
    </row>
    <row r="52" spans="1:10" ht="15" x14ac:dyDescent="0.25">
      <c r="A52" s="96" t="s">
        <v>1019</v>
      </c>
      <c r="B52" s="158">
        <v>7</v>
      </c>
      <c r="C52" s="158">
        <v>5</v>
      </c>
      <c r="D52" s="159">
        <v>2</v>
      </c>
      <c r="E52" s="158">
        <v>13</v>
      </c>
      <c r="F52" s="158">
        <v>5</v>
      </c>
      <c r="G52" s="159">
        <v>8</v>
      </c>
    </row>
    <row r="53" spans="1:10" ht="15" x14ac:dyDescent="0.25">
      <c r="A53" s="96" t="s">
        <v>759</v>
      </c>
      <c r="B53" s="158">
        <v>7</v>
      </c>
      <c r="C53" s="158">
        <v>5</v>
      </c>
      <c r="D53" s="159">
        <v>2</v>
      </c>
      <c r="E53" s="158">
        <v>13</v>
      </c>
      <c r="F53" s="158">
        <v>5</v>
      </c>
      <c r="G53" s="159">
        <v>8</v>
      </c>
    </row>
    <row r="54" spans="1:10" s="36" customFormat="1" ht="22.5" customHeight="1" x14ac:dyDescent="0.3">
      <c r="A54" s="96" t="s">
        <v>166</v>
      </c>
      <c r="B54" s="158">
        <v>8686</v>
      </c>
      <c r="C54" s="158">
        <v>4215</v>
      </c>
      <c r="D54" s="159">
        <v>4471</v>
      </c>
      <c r="E54" s="158">
        <v>7605</v>
      </c>
      <c r="F54" s="158">
        <v>3618</v>
      </c>
      <c r="G54" s="159">
        <v>3987</v>
      </c>
      <c r="H54"/>
      <c r="I54"/>
      <c r="J54"/>
    </row>
    <row r="55" spans="1:10" s="8" customFormat="1" ht="15" x14ac:dyDescent="0.25">
      <c r="A55" s="97" t="s">
        <v>903</v>
      </c>
      <c r="B55" s="160">
        <v>7311</v>
      </c>
      <c r="C55" s="160">
        <v>3500</v>
      </c>
      <c r="D55" s="161">
        <v>3811</v>
      </c>
      <c r="E55" s="160">
        <v>6665</v>
      </c>
      <c r="F55" s="160">
        <v>3117</v>
      </c>
      <c r="G55" s="161">
        <v>3548</v>
      </c>
      <c r="H55"/>
      <c r="I55"/>
      <c r="J55"/>
    </row>
    <row r="56" spans="1:10" ht="15" x14ac:dyDescent="0.25">
      <c r="A56" s="111" t="s">
        <v>224</v>
      </c>
      <c r="B56" s="162">
        <v>7211</v>
      </c>
      <c r="C56" s="162">
        <v>3444</v>
      </c>
      <c r="D56" s="163">
        <v>3767</v>
      </c>
      <c r="E56" s="162">
        <v>6586</v>
      </c>
      <c r="F56" s="162">
        <v>3075</v>
      </c>
      <c r="G56" s="163">
        <v>3511</v>
      </c>
    </row>
    <row r="57" spans="1:10" ht="15" x14ac:dyDescent="0.25">
      <c r="A57" s="111" t="s">
        <v>225</v>
      </c>
      <c r="B57" s="162">
        <v>100</v>
      </c>
      <c r="C57" s="162">
        <v>56</v>
      </c>
      <c r="D57" s="163">
        <v>44</v>
      </c>
      <c r="E57" s="162">
        <v>79</v>
      </c>
      <c r="F57" s="162">
        <v>42</v>
      </c>
      <c r="G57" s="163">
        <v>37</v>
      </c>
    </row>
    <row r="58" spans="1:10" s="8" customFormat="1" ht="15" x14ac:dyDescent="0.25">
      <c r="A58" s="97" t="s">
        <v>904</v>
      </c>
      <c r="B58" s="160">
        <v>413</v>
      </c>
      <c r="C58" s="160">
        <v>221</v>
      </c>
      <c r="D58" s="161">
        <v>192</v>
      </c>
      <c r="E58" s="160">
        <v>246</v>
      </c>
      <c r="F58" s="160">
        <v>132</v>
      </c>
      <c r="G58" s="161">
        <v>114</v>
      </c>
    </row>
    <row r="59" spans="1:10" ht="15" x14ac:dyDescent="0.25">
      <c r="A59" s="111" t="s">
        <v>226</v>
      </c>
      <c r="B59" s="162">
        <v>413</v>
      </c>
      <c r="C59" s="162">
        <v>221</v>
      </c>
      <c r="D59" s="163">
        <v>192</v>
      </c>
      <c r="E59" s="162">
        <v>246</v>
      </c>
      <c r="F59" s="162">
        <v>132</v>
      </c>
      <c r="G59" s="163">
        <v>114</v>
      </c>
    </row>
    <row r="60" spans="1:10" s="8" customFormat="1" ht="15" x14ac:dyDescent="0.25">
      <c r="A60" s="97" t="s">
        <v>905</v>
      </c>
      <c r="B60" s="160">
        <v>403</v>
      </c>
      <c r="C60" s="160">
        <v>212</v>
      </c>
      <c r="D60" s="161">
        <v>191</v>
      </c>
      <c r="E60" s="160">
        <v>314</v>
      </c>
      <c r="F60" s="160">
        <v>165</v>
      </c>
      <c r="G60" s="161">
        <v>149</v>
      </c>
    </row>
    <row r="61" spans="1:10" ht="15" x14ac:dyDescent="0.25">
      <c r="A61" s="111" t="s">
        <v>115</v>
      </c>
      <c r="B61" s="162">
        <v>403</v>
      </c>
      <c r="C61" s="162">
        <v>212</v>
      </c>
      <c r="D61" s="163">
        <v>191</v>
      </c>
      <c r="E61" s="162">
        <v>314</v>
      </c>
      <c r="F61" s="162">
        <v>165</v>
      </c>
      <c r="G61" s="163">
        <v>149</v>
      </c>
    </row>
    <row r="62" spans="1:10" s="8" customFormat="1" ht="15" x14ac:dyDescent="0.25">
      <c r="A62" s="97" t="s">
        <v>906</v>
      </c>
      <c r="B62" s="160">
        <v>252</v>
      </c>
      <c r="C62" s="160">
        <v>128</v>
      </c>
      <c r="D62" s="161">
        <v>124</v>
      </c>
      <c r="E62" s="160">
        <v>141</v>
      </c>
      <c r="F62" s="160">
        <v>77</v>
      </c>
      <c r="G62" s="161">
        <v>64</v>
      </c>
    </row>
    <row r="63" spans="1:10" ht="15" x14ac:dyDescent="0.25">
      <c r="A63" s="111" t="s">
        <v>227</v>
      </c>
      <c r="B63" s="162">
        <v>252</v>
      </c>
      <c r="C63" s="162">
        <v>128</v>
      </c>
      <c r="D63" s="163">
        <v>124</v>
      </c>
      <c r="E63" s="162">
        <v>141</v>
      </c>
      <c r="F63" s="162">
        <v>77</v>
      </c>
      <c r="G63" s="163">
        <v>64</v>
      </c>
    </row>
    <row r="64" spans="1:10" s="8" customFormat="1" ht="15" x14ac:dyDescent="0.25">
      <c r="A64" s="97" t="s">
        <v>907</v>
      </c>
      <c r="B64" s="160">
        <v>194</v>
      </c>
      <c r="C64" s="160">
        <v>98</v>
      </c>
      <c r="D64" s="161">
        <v>96</v>
      </c>
      <c r="E64" s="160">
        <v>137</v>
      </c>
      <c r="F64" s="160">
        <v>72</v>
      </c>
      <c r="G64" s="161">
        <v>65</v>
      </c>
    </row>
    <row r="65" spans="1:10" ht="15" x14ac:dyDescent="0.25">
      <c r="A65" s="216" t="s">
        <v>228</v>
      </c>
      <c r="B65" s="163">
        <v>194</v>
      </c>
      <c r="C65" s="162">
        <v>98</v>
      </c>
      <c r="D65" s="217">
        <v>96</v>
      </c>
      <c r="E65" s="163">
        <v>137</v>
      </c>
      <c r="F65" s="162">
        <v>72</v>
      </c>
      <c r="G65" s="217">
        <v>65</v>
      </c>
    </row>
    <row r="66" spans="1:10" s="8" customFormat="1" ht="15" x14ac:dyDescent="0.25">
      <c r="A66" s="97" t="s">
        <v>908</v>
      </c>
      <c r="B66" s="160">
        <v>113</v>
      </c>
      <c r="C66" s="160">
        <v>56</v>
      </c>
      <c r="D66" s="161">
        <v>57</v>
      </c>
      <c r="E66" s="160">
        <v>102</v>
      </c>
      <c r="F66" s="160">
        <v>55</v>
      </c>
      <c r="G66" s="161">
        <v>47</v>
      </c>
    </row>
    <row r="67" spans="1:10" ht="15" x14ac:dyDescent="0.25">
      <c r="A67" s="111" t="s">
        <v>116</v>
      </c>
      <c r="B67" s="162">
        <v>93</v>
      </c>
      <c r="C67" s="162">
        <v>47</v>
      </c>
      <c r="D67" s="163">
        <v>46</v>
      </c>
      <c r="E67" s="162">
        <v>79</v>
      </c>
      <c r="F67" s="162">
        <v>43</v>
      </c>
      <c r="G67" s="163">
        <v>36</v>
      </c>
    </row>
    <row r="68" spans="1:10" ht="15" x14ac:dyDescent="0.25">
      <c r="A68" s="111" t="s">
        <v>117</v>
      </c>
      <c r="B68" s="162">
        <v>20</v>
      </c>
      <c r="C68" s="162">
        <v>9</v>
      </c>
      <c r="D68" s="163">
        <v>11</v>
      </c>
      <c r="E68" s="162">
        <v>23</v>
      </c>
      <c r="F68" s="162">
        <v>12</v>
      </c>
      <c r="G68" s="163">
        <v>11</v>
      </c>
    </row>
    <row r="69" spans="1:10" s="36" customFormat="1" ht="17.25" x14ac:dyDescent="0.3">
      <c r="A69" s="96" t="s">
        <v>902</v>
      </c>
      <c r="B69" s="158">
        <v>36459</v>
      </c>
      <c r="C69" s="158">
        <v>17756</v>
      </c>
      <c r="D69" s="159">
        <v>18703</v>
      </c>
      <c r="E69" s="158">
        <v>33862</v>
      </c>
      <c r="F69" s="158">
        <v>16097</v>
      </c>
      <c r="G69" s="159">
        <v>17765</v>
      </c>
      <c r="H69" s="6"/>
      <c r="I69" s="6"/>
      <c r="J69" s="6"/>
    </row>
    <row r="70" spans="1:10" s="6" customFormat="1" ht="15" x14ac:dyDescent="0.25">
      <c r="A70" s="96" t="s">
        <v>97</v>
      </c>
      <c r="B70" s="158">
        <v>25618</v>
      </c>
      <c r="C70" s="158">
        <v>12453</v>
      </c>
      <c r="D70" s="159">
        <v>13165</v>
      </c>
      <c r="E70" s="158">
        <v>24913</v>
      </c>
      <c r="F70" s="158">
        <v>11700</v>
      </c>
      <c r="G70" s="159">
        <v>13213</v>
      </c>
    </row>
    <row r="71" spans="1:10" ht="15" x14ac:dyDescent="0.25">
      <c r="A71" s="111" t="s">
        <v>852</v>
      </c>
      <c r="B71" s="162">
        <v>25618</v>
      </c>
      <c r="C71" s="162">
        <v>12453</v>
      </c>
      <c r="D71" s="163">
        <v>13165</v>
      </c>
      <c r="E71" s="162">
        <v>24913</v>
      </c>
      <c r="F71" s="162">
        <v>11700</v>
      </c>
      <c r="G71" s="163">
        <v>13213</v>
      </c>
    </row>
    <row r="72" spans="1:10" s="6" customFormat="1" ht="15" customHeight="1" x14ac:dyDescent="0.25">
      <c r="A72" s="96" t="s">
        <v>759</v>
      </c>
      <c r="B72" s="158">
        <v>10841</v>
      </c>
      <c r="C72" s="158">
        <v>5303</v>
      </c>
      <c r="D72" s="159">
        <v>5538</v>
      </c>
      <c r="E72" s="158">
        <v>8949</v>
      </c>
      <c r="F72" s="158">
        <v>4397</v>
      </c>
      <c r="G72" s="159">
        <v>4552</v>
      </c>
    </row>
    <row r="73" spans="1:10" s="8" customFormat="1" ht="15" x14ac:dyDescent="0.25">
      <c r="A73" s="97" t="s">
        <v>909</v>
      </c>
      <c r="B73" s="160">
        <v>2077</v>
      </c>
      <c r="C73" s="160">
        <v>1014</v>
      </c>
      <c r="D73" s="161">
        <v>1063</v>
      </c>
      <c r="E73" s="160">
        <v>1322</v>
      </c>
      <c r="F73" s="160">
        <v>657</v>
      </c>
      <c r="G73" s="161">
        <v>665</v>
      </c>
    </row>
    <row r="74" spans="1:10" ht="15" x14ac:dyDescent="0.25">
      <c r="A74" s="111" t="s">
        <v>118</v>
      </c>
      <c r="B74" s="162">
        <v>1783</v>
      </c>
      <c r="C74" s="162">
        <v>872</v>
      </c>
      <c r="D74" s="163">
        <v>911</v>
      </c>
      <c r="E74" s="162">
        <v>1177</v>
      </c>
      <c r="F74" s="162">
        <v>582</v>
      </c>
      <c r="G74" s="163">
        <v>595</v>
      </c>
    </row>
    <row r="75" spans="1:10" ht="15" x14ac:dyDescent="0.25">
      <c r="A75" s="111" t="s">
        <v>119</v>
      </c>
      <c r="B75" s="162">
        <v>124</v>
      </c>
      <c r="C75" s="162">
        <v>62</v>
      </c>
      <c r="D75" s="163">
        <v>62</v>
      </c>
      <c r="E75" s="162">
        <v>42</v>
      </c>
      <c r="F75" s="162">
        <v>23</v>
      </c>
      <c r="G75" s="163">
        <v>19</v>
      </c>
      <c r="H75" s="6"/>
    </row>
    <row r="76" spans="1:10" ht="15" x14ac:dyDescent="0.25">
      <c r="A76" s="111" t="s">
        <v>120</v>
      </c>
      <c r="B76" s="162">
        <v>170</v>
      </c>
      <c r="C76" s="162">
        <v>80</v>
      </c>
      <c r="D76" s="163">
        <v>90</v>
      </c>
      <c r="E76" s="162">
        <v>103</v>
      </c>
      <c r="F76" s="162">
        <v>52</v>
      </c>
      <c r="G76" s="163">
        <v>51</v>
      </c>
    </row>
    <row r="77" spans="1:10" s="8" customFormat="1" ht="14.25" customHeight="1" x14ac:dyDescent="0.25">
      <c r="A77" s="97" t="s">
        <v>229</v>
      </c>
      <c r="B77" s="160">
        <v>1117</v>
      </c>
      <c r="C77" s="160">
        <v>548</v>
      </c>
      <c r="D77" s="161">
        <v>569</v>
      </c>
      <c r="E77" s="160">
        <v>1063</v>
      </c>
      <c r="F77" s="160">
        <v>538</v>
      </c>
      <c r="G77" s="161">
        <v>525</v>
      </c>
    </row>
    <row r="78" spans="1:10" ht="15" x14ac:dyDescent="0.25">
      <c r="A78" s="111" t="s">
        <v>910</v>
      </c>
      <c r="B78" s="162">
        <v>501</v>
      </c>
      <c r="C78" s="162">
        <v>249</v>
      </c>
      <c r="D78" s="163">
        <v>252</v>
      </c>
      <c r="E78" s="162">
        <v>477</v>
      </c>
      <c r="F78" s="162">
        <v>230</v>
      </c>
      <c r="G78" s="163">
        <v>247</v>
      </c>
    </row>
    <row r="79" spans="1:10" ht="15" x14ac:dyDescent="0.25">
      <c r="A79" s="111" t="s">
        <v>230</v>
      </c>
      <c r="B79" s="162">
        <v>54</v>
      </c>
      <c r="C79" s="162">
        <v>24</v>
      </c>
      <c r="D79" s="163">
        <v>30</v>
      </c>
      <c r="E79" s="162">
        <v>66</v>
      </c>
      <c r="F79" s="162">
        <v>37</v>
      </c>
      <c r="G79" s="163">
        <v>29</v>
      </c>
    </row>
    <row r="80" spans="1:10" ht="15" x14ac:dyDescent="0.25">
      <c r="A80" s="111" t="s">
        <v>231</v>
      </c>
      <c r="B80" s="162">
        <v>5</v>
      </c>
      <c r="C80" s="162">
        <v>2</v>
      </c>
      <c r="D80" s="163">
        <v>3</v>
      </c>
      <c r="E80" s="162">
        <v>14</v>
      </c>
      <c r="F80" s="162">
        <v>8</v>
      </c>
      <c r="G80" s="163">
        <v>6</v>
      </c>
    </row>
    <row r="81" spans="1:10" ht="15" x14ac:dyDescent="0.25">
      <c r="A81" s="111" t="s">
        <v>232</v>
      </c>
      <c r="B81" s="162">
        <v>177</v>
      </c>
      <c r="C81" s="162">
        <v>76</v>
      </c>
      <c r="D81" s="163">
        <v>101</v>
      </c>
      <c r="E81" s="162">
        <v>89</v>
      </c>
      <c r="F81" s="162">
        <v>42</v>
      </c>
      <c r="G81" s="163">
        <v>47</v>
      </c>
    </row>
    <row r="82" spans="1:10" ht="15" x14ac:dyDescent="0.25">
      <c r="A82" s="111" t="s">
        <v>233</v>
      </c>
      <c r="B82" s="162">
        <v>107</v>
      </c>
      <c r="C82" s="162">
        <v>58</v>
      </c>
      <c r="D82" s="163">
        <v>49</v>
      </c>
      <c r="E82" s="162">
        <v>175</v>
      </c>
      <c r="F82" s="162">
        <v>95</v>
      </c>
      <c r="G82" s="163">
        <v>80</v>
      </c>
    </row>
    <row r="83" spans="1:10" ht="15" x14ac:dyDescent="0.25">
      <c r="A83" s="111" t="s">
        <v>234</v>
      </c>
      <c r="B83" s="162">
        <v>273</v>
      </c>
      <c r="C83" s="162">
        <v>139</v>
      </c>
      <c r="D83" s="163">
        <v>134</v>
      </c>
      <c r="E83" s="162">
        <v>242</v>
      </c>
      <c r="F83" s="162">
        <v>126</v>
      </c>
      <c r="G83" s="163">
        <v>116</v>
      </c>
    </row>
    <row r="84" spans="1:10" s="8" customFormat="1" ht="15" x14ac:dyDescent="0.25">
      <c r="A84" s="97" t="s">
        <v>911</v>
      </c>
      <c r="B84" s="160">
        <v>1386</v>
      </c>
      <c r="C84" s="160">
        <v>668</v>
      </c>
      <c r="D84" s="160">
        <v>718</v>
      </c>
      <c r="E84" s="160">
        <v>1255</v>
      </c>
      <c r="F84" s="160">
        <v>632</v>
      </c>
      <c r="G84" s="161">
        <v>623</v>
      </c>
    </row>
    <row r="85" spans="1:10" ht="15" x14ac:dyDescent="0.25">
      <c r="A85" s="111" t="s">
        <v>238</v>
      </c>
      <c r="B85" s="162">
        <v>448</v>
      </c>
      <c r="C85" s="162">
        <v>224</v>
      </c>
      <c r="D85" s="163">
        <v>224</v>
      </c>
      <c r="E85" s="162">
        <v>380</v>
      </c>
      <c r="F85" s="162">
        <v>194</v>
      </c>
      <c r="G85" s="163">
        <v>186</v>
      </c>
    </row>
    <row r="86" spans="1:10" ht="15" x14ac:dyDescent="0.25">
      <c r="A86" s="111" t="s">
        <v>239</v>
      </c>
      <c r="B86" s="162">
        <v>3</v>
      </c>
      <c r="C86" s="162">
        <v>2</v>
      </c>
      <c r="D86" s="163">
        <v>1</v>
      </c>
      <c r="E86" s="162" t="s">
        <v>15</v>
      </c>
      <c r="F86" s="162" t="s">
        <v>15</v>
      </c>
      <c r="G86" s="163" t="s">
        <v>15</v>
      </c>
    </row>
    <row r="87" spans="1:10" ht="15" x14ac:dyDescent="0.25">
      <c r="A87" s="111" t="s">
        <v>240</v>
      </c>
      <c r="B87" s="162">
        <v>10</v>
      </c>
      <c r="C87" s="162">
        <v>6</v>
      </c>
      <c r="D87" s="163">
        <v>4</v>
      </c>
      <c r="E87" s="162">
        <v>4</v>
      </c>
      <c r="F87" s="162">
        <v>3</v>
      </c>
      <c r="G87" s="163">
        <v>1</v>
      </c>
    </row>
    <row r="88" spans="1:10" ht="15" x14ac:dyDescent="0.25">
      <c r="A88" s="206" t="s">
        <v>241</v>
      </c>
      <c r="B88" s="166">
        <v>6</v>
      </c>
      <c r="C88" s="166">
        <v>4</v>
      </c>
      <c r="D88" s="167">
        <v>2</v>
      </c>
      <c r="E88" s="166">
        <v>4</v>
      </c>
      <c r="F88" s="166">
        <v>2</v>
      </c>
      <c r="G88" s="167">
        <v>2</v>
      </c>
    </row>
    <row r="89" spans="1:10" s="8" customFormat="1" ht="15" x14ac:dyDescent="0.25">
      <c r="A89" s="216"/>
      <c r="B89" s="217"/>
      <c r="C89" s="217"/>
      <c r="D89" s="218"/>
      <c r="E89" s="217"/>
      <c r="F89" s="217"/>
      <c r="G89" s="217"/>
      <c r="H89"/>
      <c r="I89"/>
      <c r="J89"/>
    </row>
    <row r="90" spans="1:10" s="8" customFormat="1" ht="21" customHeight="1" x14ac:dyDescent="0.25">
      <c r="A90" s="572" t="s">
        <v>1042</v>
      </c>
      <c r="B90" s="572"/>
      <c r="C90" s="572"/>
      <c r="D90" s="572"/>
      <c r="E90" s="572"/>
      <c r="F90" s="572"/>
      <c r="G90" s="572"/>
      <c r="H90"/>
      <c r="I90"/>
      <c r="J90"/>
    </row>
    <row r="91" spans="1:10" s="8" customFormat="1" ht="15" x14ac:dyDescent="0.25">
      <c r="A91" s="568"/>
      <c r="B91" s="570" t="s">
        <v>62</v>
      </c>
      <c r="C91" s="574"/>
      <c r="D91" s="574"/>
      <c r="E91" s="570" t="s">
        <v>1049</v>
      </c>
      <c r="F91" s="570"/>
      <c r="G91" s="571"/>
      <c r="H91"/>
      <c r="I91"/>
      <c r="J91"/>
    </row>
    <row r="92" spans="1:10" s="8" customFormat="1" ht="15.75" customHeight="1" x14ac:dyDescent="0.25">
      <c r="A92" s="573"/>
      <c r="B92" s="44" t="s">
        <v>96</v>
      </c>
      <c r="C92" s="44" t="s">
        <v>13</v>
      </c>
      <c r="D92" s="44" t="s">
        <v>14</v>
      </c>
      <c r="E92" s="44" t="s">
        <v>96</v>
      </c>
      <c r="F92" s="44" t="s">
        <v>13</v>
      </c>
      <c r="G92" s="94" t="s">
        <v>14</v>
      </c>
      <c r="H92"/>
      <c r="I92"/>
      <c r="J92"/>
    </row>
    <row r="93" spans="1:10" ht="15" x14ac:dyDescent="0.25">
      <c r="A93" s="111" t="s">
        <v>242</v>
      </c>
      <c r="B93" s="162">
        <v>2</v>
      </c>
      <c r="C93" s="162">
        <v>1</v>
      </c>
      <c r="D93" s="163">
        <v>1</v>
      </c>
      <c r="E93" s="162">
        <v>10</v>
      </c>
      <c r="F93" s="162">
        <v>4</v>
      </c>
      <c r="G93" s="163">
        <v>6</v>
      </c>
    </row>
    <row r="94" spans="1:10" ht="15" x14ac:dyDescent="0.25">
      <c r="A94" s="111" t="s">
        <v>243</v>
      </c>
      <c r="B94" s="162">
        <v>120</v>
      </c>
      <c r="C94" s="162">
        <v>58</v>
      </c>
      <c r="D94" s="163">
        <v>62</v>
      </c>
      <c r="E94" s="162">
        <v>109</v>
      </c>
      <c r="F94" s="162">
        <v>52</v>
      </c>
      <c r="G94" s="163">
        <v>57</v>
      </c>
    </row>
    <row r="95" spans="1:10" ht="15" x14ac:dyDescent="0.25">
      <c r="A95" s="111" t="s">
        <v>244</v>
      </c>
      <c r="B95" s="162">
        <v>206</v>
      </c>
      <c r="C95" s="162">
        <v>99</v>
      </c>
      <c r="D95" s="163">
        <v>107</v>
      </c>
      <c r="E95" s="162">
        <v>189</v>
      </c>
      <c r="F95" s="162">
        <v>97</v>
      </c>
      <c r="G95" s="163">
        <v>92</v>
      </c>
    </row>
    <row r="96" spans="1:10" ht="15" x14ac:dyDescent="0.25">
      <c r="A96" s="111" t="s">
        <v>912</v>
      </c>
      <c r="B96" s="162">
        <v>174</v>
      </c>
      <c r="C96" s="162">
        <v>86</v>
      </c>
      <c r="D96" s="163">
        <v>88</v>
      </c>
      <c r="E96" s="162">
        <v>136</v>
      </c>
      <c r="F96" s="162">
        <v>71</v>
      </c>
      <c r="G96" s="163">
        <v>65</v>
      </c>
    </row>
    <row r="97" spans="1:7" ht="15" x14ac:dyDescent="0.25">
      <c r="A97" s="111" t="s">
        <v>913</v>
      </c>
      <c r="B97" s="162">
        <v>64</v>
      </c>
      <c r="C97" s="162">
        <v>31</v>
      </c>
      <c r="D97" s="163">
        <v>33</v>
      </c>
      <c r="E97" s="162">
        <v>54</v>
      </c>
      <c r="F97" s="162">
        <v>25</v>
      </c>
      <c r="G97" s="163">
        <v>29</v>
      </c>
    </row>
    <row r="98" spans="1:7" ht="15" x14ac:dyDescent="0.25">
      <c r="A98" s="111" t="s">
        <v>107</v>
      </c>
      <c r="B98" s="162">
        <v>353</v>
      </c>
      <c r="C98" s="162">
        <v>157</v>
      </c>
      <c r="D98" s="163">
        <v>196</v>
      </c>
      <c r="E98" s="162">
        <v>369</v>
      </c>
      <c r="F98" s="162">
        <v>184</v>
      </c>
      <c r="G98" s="163">
        <v>185</v>
      </c>
    </row>
    <row r="99" spans="1:7" s="8" customFormat="1" ht="15" x14ac:dyDescent="0.25">
      <c r="A99" s="97" t="s">
        <v>914</v>
      </c>
      <c r="B99" s="160">
        <v>2270</v>
      </c>
      <c r="C99" s="160">
        <v>1077</v>
      </c>
      <c r="D99" s="161">
        <v>1193</v>
      </c>
      <c r="E99" s="160">
        <v>1970</v>
      </c>
      <c r="F99" s="160">
        <v>927</v>
      </c>
      <c r="G99" s="161">
        <v>1043</v>
      </c>
    </row>
    <row r="100" spans="1:7" ht="15" x14ac:dyDescent="0.25">
      <c r="A100" s="111" t="s">
        <v>245</v>
      </c>
      <c r="B100" s="162">
        <v>1415</v>
      </c>
      <c r="C100" s="162">
        <v>663</v>
      </c>
      <c r="D100" s="163">
        <v>752</v>
      </c>
      <c r="E100" s="162">
        <v>1386</v>
      </c>
      <c r="F100" s="162">
        <v>639</v>
      </c>
      <c r="G100" s="163">
        <v>747</v>
      </c>
    </row>
    <row r="101" spans="1:7" ht="15" x14ac:dyDescent="0.25">
      <c r="A101" s="111" t="s">
        <v>246</v>
      </c>
      <c r="B101" s="162">
        <v>360</v>
      </c>
      <c r="C101" s="162">
        <v>167</v>
      </c>
      <c r="D101" s="163">
        <v>193</v>
      </c>
      <c r="E101" s="162">
        <v>219</v>
      </c>
      <c r="F101" s="162">
        <v>99</v>
      </c>
      <c r="G101" s="163">
        <v>120</v>
      </c>
    </row>
    <row r="102" spans="1:7" ht="15" x14ac:dyDescent="0.25">
      <c r="A102" s="111" t="s">
        <v>247</v>
      </c>
      <c r="B102" s="162">
        <v>41</v>
      </c>
      <c r="C102" s="162">
        <v>20</v>
      </c>
      <c r="D102" s="163">
        <v>21</v>
      </c>
      <c r="E102" s="162">
        <v>21</v>
      </c>
      <c r="F102" s="162">
        <v>11</v>
      </c>
      <c r="G102" s="163">
        <v>10</v>
      </c>
    </row>
    <row r="103" spans="1:7" ht="15" x14ac:dyDescent="0.25">
      <c r="A103" s="111" t="s">
        <v>248</v>
      </c>
      <c r="B103" s="162">
        <v>128</v>
      </c>
      <c r="C103" s="162">
        <v>69</v>
      </c>
      <c r="D103" s="163">
        <v>59</v>
      </c>
      <c r="E103" s="162">
        <v>116</v>
      </c>
      <c r="F103" s="162">
        <v>63</v>
      </c>
      <c r="G103" s="163">
        <v>53</v>
      </c>
    </row>
    <row r="104" spans="1:7" ht="15" x14ac:dyDescent="0.25">
      <c r="A104" s="111" t="s">
        <v>249</v>
      </c>
      <c r="B104" s="162">
        <v>326</v>
      </c>
      <c r="C104" s="162">
        <v>158</v>
      </c>
      <c r="D104" s="163">
        <v>168</v>
      </c>
      <c r="E104" s="162">
        <v>228</v>
      </c>
      <c r="F104" s="162">
        <v>115</v>
      </c>
      <c r="G104" s="163">
        <v>113</v>
      </c>
    </row>
    <row r="105" spans="1:7" s="8" customFormat="1" ht="15" x14ac:dyDescent="0.25">
      <c r="A105" s="97" t="s">
        <v>915</v>
      </c>
      <c r="B105" s="160">
        <v>2537</v>
      </c>
      <c r="C105" s="160">
        <v>1255</v>
      </c>
      <c r="D105" s="161">
        <v>1282</v>
      </c>
      <c r="E105" s="160">
        <v>1892</v>
      </c>
      <c r="F105" s="160">
        <v>907</v>
      </c>
      <c r="G105" s="161">
        <v>985</v>
      </c>
    </row>
    <row r="106" spans="1:7" ht="15" x14ac:dyDescent="0.25">
      <c r="A106" s="111" t="s">
        <v>250</v>
      </c>
      <c r="B106" s="162">
        <v>925</v>
      </c>
      <c r="C106" s="162">
        <v>464</v>
      </c>
      <c r="D106" s="163">
        <v>461</v>
      </c>
      <c r="E106" s="162">
        <v>769</v>
      </c>
      <c r="F106" s="162">
        <v>366</v>
      </c>
      <c r="G106" s="163">
        <v>403</v>
      </c>
    </row>
    <row r="107" spans="1:7" ht="15" x14ac:dyDescent="0.25">
      <c r="A107" s="111" t="s">
        <v>251</v>
      </c>
      <c r="B107" s="162">
        <v>296</v>
      </c>
      <c r="C107" s="162">
        <v>150</v>
      </c>
      <c r="D107" s="163">
        <v>146</v>
      </c>
      <c r="E107" s="162">
        <v>232</v>
      </c>
      <c r="F107" s="162">
        <v>101</v>
      </c>
      <c r="G107" s="163">
        <v>131</v>
      </c>
    </row>
    <row r="108" spans="1:7" ht="15" x14ac:dyDescent="0.25">
      <c r="A108" s="111" t="s">
        <v>236</v>
      </c>
      <c r="B108" s="162">
        <v>312</v>
      </c>
      <c r="C108" s="162">
        <v>161</v>
      </c>
      <c r="D108" s="163">
        <v>151</v>
      </c>
      <c r="E108" s="162">
        <v>165</v>
      </c>
      <c r="F108" s="162">
        <v>88</v>
      </c>
      <c r="G108" s="163">
        <v>77</v>
      </c>
    </row>
    <row r="109" spans="1:7" ht="15" x14ac:dyDescent="0.25">
      <c r="A109" s="111" t="s">
        <v>252</v>
      </c>
      <c r="B109" s="162">
        <v>69</v>
      </c>
      <c r="C109" s="162">
        <v>26</v>
      </c>
      <c r="D109" s="163">
        <v>43</v>
      </c>
      <c r="E109" s="162">
        <v>45</v>
      </c>
      <c r="F109" s="162">
        <v>22</v>
      </c>
      <c r="G109" s="163">
        <v>23</v>
      </c>
    </row>
    <row r="110" spans="1:7" ht="15" x14ac:dyDescent="0.25">
      <c r="A110" s="111" t="s">
        <v>237</v>
      </c>
      <c r="B110" s="162">
        <v>2</v>
      </c>
      <c r="C110" s="162">
        <v>1</v>
      </c>
      <c r="D110" s="163">
        <v>1</v>
      </c>
      <c r="E110" s="162">
        <v>2</v>
      </c>
      <c r="F110" s="162">
        <v>2</v>
      </c>
      <c r="G110" s="163" t="s">
        <v>15</v>
      </c>
    </row>
    <row r="111" spans="1:7" ht="15" x14ac:dyDescent="0.25">
      <c r="A111" s="111" t="s">
        <v>253</v>
      </c>
      <c r="B111" s="162">
        <v>154</v>
      </c>
      <c r="C111" s="162">
        <v>83</v>
      </c>
      <c r="D111" s="163">
        <v>71</v>
      </c>
      <c r="E111" s="162">
        <v>64</v>
      </c>
      <c r="F111" s="162">
        <v>32</v>
      </c>
      <c r="G111" s="163">
        <v>32</v>
      </c>
    </row>
    <row r="112" spans="1:7" ht="15" x14ac:dyDescent="0.25">
      <c r="A112" s="111" t="s">
        <v>235</v>
      </c>
      <c r="B112" s="162">
        <v>633</v>
      </c>
      <c r="C112" s="162">
        <v>296</v>
      </c>
      <c r="D112" s="163">
        <v>337</v>
      </c>
      <c r="E112" s="162">
        <v>537</v>
      </c>
      <c r="F112" s="162">
        <v>258</v>
      </c>
      <c r="G112" s="163">
        <v>279</v>
      </c>
    </row>
    <row r="113" spans="1:10" ht="15" x14ac:dyDescent="0.25">
      <c r="A113" s="111" t="s">
        <v>254</v>
      </c>
      <c r="B113" s="162">
        <v>92</v>
      </c>
      <c r="C113" s="162">
        <v>48</v>
      </c>
      <c r="D113" s="163">
        <v>44</v>
      </c>
      <c r="E113" s="162">
        <v>61</v>
      </c>
      <c r="F113" s="162">
        <v>33</v>
      </c>
      <c r="G113" s="163">
        <v>28</v>
      </c>
    </row>
    <row r="114" spans="1:10" ht="15" x14ac:dyDescent="0.25">
      <c r="A114" s="111" t="s">
        <v>255</v>
      </c>
      <c r="B114" s="162">
        <v>2</v>
      </c>
      <c r="C114" s="162">
        <v>1</v>
      </c>
      <c r="D114" s="163">
        <v>1</v>
      </c>
      <c r="E114" s="162" t="s">
        <v>15</v>
      </c>
      <c r="F114" s="162" t="s">
        <v>15</v>
      </c>
      <c r="G114" s="163" t="s">
        <v>15</v>
      </c>
    </row>
    <row r="115" spans="1:10" ht="15.75" customHeight="1" x14ac:dyDescent="0.25">
      <c r="A115" s="111" t="s">
        <v>256</v>
      </c>
      <c r="B115" s="162">
        <v>52</v>
      </c>
      <c r="C115" s="162">
        <v>25</v>
      </c>
      <c r="D115" s="163">
        <v>27</v>
      </c>
      <c r="E115" s="162">
        <v>17</v>
      </c>
      <c r="F115" s="162">
        <v>5</v>
      </c>
      <c r="G115" s="163">
        <v>12</v>
      </c>
    </row>
    <row r="116" spans="1:10" s="8" customFormat="1" ht="15" x14ac:dyDescent="0.25">
      <c r="A116" s="97" t="s">
        <v>916</v>
      </c>
      <c r="B116" s="160">
        <v>1454</v>
      </c>
      <c r="C116" s="160">
        <v>741</v>
      </c>
      <c r="D116" s="161">
        <v>713</v>
      </c>
      <c r="E116" s="160">
        <v>1447</v>
      </c>
      <c r="F116" s="160">
        <v>736</v>
      </c>
      <c r="G116" s="161">
        <v>711</v>
      </c>
    </row>
    <row r="117" spans="1:10" ht="15" x14ac:dyDescent="0.25">
      <c r="A117" s="111" t="s">
        <v>257</v>
      </c>
      <c r="B117" s="162">
        <v>753</v>
      </c>
      <c r="C117" s="162">
        <v>380</v>
      </c>
      <c r="D117" s="163">
        <v>373</v>
      </c>
      <c r="E117" s="162">
        <v>833</v>
      </c>
      <c r="F117" s="162">
        <v>431</v>
      </c>
      <c r="G117" s="163">
        <v>402</v>
      </c>
    </row>
    <row r="118" spans="1:10" ht="15" x14ac:dyDescent="0.25">
      <c r="A118" s="111" t="s">
        <v>258</v>
      </c>
      <c r="B118" s="162">
        <v>29</v>
      </c>
      <c r="C118" s="162">
        <v>17</v>
      </c>
      <c r="D118" s="163">
        <v>12</v>
      </c>
      <c r="E118" s="162">
        <v>39</v>
      </c>
      <c r="F118" s="162">
        <v>24</v>
      </c>
      <c r="G118" s="163">
        <v>15</v>
      </c>
    </row>
    <row r="119" spans="1:10" ht="15" x14ac:dyDescent="0.25">
      <c r="A119" s="111" t="s">
        <v>259</v>
      </c>
      <c r="B119" s="162">
        <v>83</v>
      </c>
      <c r="C119" s="162">
        <v>44</v>
      </c>
      <c r="D119" s="163">
        <v>39</v>
      </c>
      <c r="E119" s="162">
        <v>72</v>
      </c>
      <c r="F119" s="162">
        <v>37</v>
      </c>
      <c r="G119" s="163">
        <v>35</v>
      </c>
    </row>
    <row r="120" spans="1:10" ht="15" x14ac:dyDescent="0.25">
      <c r="A120" s="111" t="s">
        <v>260</v>
      </c>
      <c r="B120" s="162">
        <v>436</v>
      </c>
      <c r="C120" s="162">
        <v>219</v>
      </c>
      <c r="D120" s="163">
        <v>217</v>
      </c>
      <c r="E120" s="162">
        <v>380</v>
      </c>
      <c r="F120" s="162">
        <v>182</v>
      </c>
      <c r="G120" s="163">
        <v>198</v>
      </c>
    </row>
    <row r="121" spans="1:10" ht="15" x14ac:dyDescent="0.25">
      <c r="A121" s="111" t="s">
        <v>261</v>
      </c>
      <c r="B121" s="162">
        <v>153</v>
      </c>
      <c r="C121" s="162">
        <v>81</v>
      </c>
      <c r="D121" s="163">
        <v>72</v>
      </c>
      <c r="E121" s="162">
        <v>123</v>
      </c>
      <c r="F121" s="162">
        <v>62</v>
      </c>
      <c r="G121" s="163">
        <v>61</v>
      </c>
    </row>
    <row r="122" spans="1:10" ht="15" x14ac:dyDescent="0.25">
      <c r="A122" s="98"/>
      <c r="B122" s="162"/>
      <c r="C122" s="162"/>
      <c r="D122" s="163"/>
      <c r="E122" s="162"/>
      <c r="F122" s="162"/>
      <c r="G122" s="163"/>
    </row>
    <row r="123" spans="1:10" s="36" customFormat="1" ht="17.25" x14ac:dyDescent="0.3">
      <c r="A123" s="96" t="s">
        <v>796</v>
      </c>
      <c r="B123" s="158">
        <v>13419</v>
      </c>
      <c r="C123" s="158">
        <v>6564</v>
      </c>
      <c r="D123" s="159">
        <v>6855</v>
      </c>
      <c r="E123" s="158">
        <v>11399</v>
      </c>
      <c r="F123" s="158">
        <v>5562</v>
      </c>
      <c r="G123" s="159">
        <v>5837</v>
      </c>
      <c r="H123" s="6"/>
      <c r="I123" s="6"/>
      <c r="J123" s="6"/>
    </row>
    <row r="124" spans="1:10" s="8" customFormat="1" ht="15" x14ac:dyDescent="0.25">
      <c r="A124" s="97" t="s">
        <v>917</v>
      </c>
      <c r="B124" s="160">
        <v>7289</v>
      </c>
      <c r="C124" s="160">
        <v>3502</v>
      </c>
      <c r="D124" s="161">
        <v>3787</v>
      </c>
      <c r="E124" s="160">
        <v>7001</v>
      </c>
      <c r="F124" s="160">
        <v>3333</v>
      </c>
      <c r="G124" s="161">
        <v>3668</v>
      </c>
    </row>
    <row r="125" spans="1:10" ht="15" x14ac:dyDescent="0.25">
      <c r="A125" s="111" t="s">
        <v>262</v>
      </c>
      <c r="B125" s="162">
        <v>6128</v>
      </c>
      <c r="C125" s="162">
        <v>2903</v>
      </c>
      <c r="D125" s="163">
        <v>3225</v>
      </c>
      <c r="E125" s="162">
        <v>6265</v>
      </c>
      <c r="F125" s="162">
        <v>2961</v>
      </c>
      <c r="G125" s="163">
        <v>3304</v>
      </c>
    </row>
    <row r="126" spans="1:10" ht="15" x14ac:dyDescent="0.25">
      <c r="A126" s="111" t="s">
        <v>263</v>
      </c>
      <c r="B126" s="162">
        <v>663</v>
      </c>
      <c r="C126" s="162">
        <v>337</v>
      </c>
      <c r="D126" s="163">
        <v>326</v>
      </c>
      <c r="E126" s="162">
        <v>485</v>
      </c>
      <c r="F126" s="162">
        <v>241</v>
      </c>
      <c r="G126" s="163">
        <v>244</v>
      </c>
    </row>
    <row r="127" spans="1:10" ht="15" x14ac:dyDescent="0.25">
      <c r="A127" s="111" t="s">
        <v>264</v>
      </c>
      <c r="B127" s="162">
        <v>101</v>
      </c>
      <c r="C127" s="162">
        <v>60</v>
      </c>
      <c r="D127" s="163">
        <v>41</v>
      </c>
      <c r="E127" s="162">
        <v>43</v>
      </c>
      <c r="F127" s="162">
        <v>22</v>
      </c>
      <c r="G127" s="163">
        <v>21</v>
      </c>
    </row>
    <row r="128" spans="1:10" ht="15" x14ac:dyDescent="0.25">
      <c r="A128" s="111" t="s">
        <v>265</v>
      </c>
      <c r="B128" s="162">
        <v>397</v>
      </c>
      <c r="C128" s="162">
        <v>202</v>
      </c>
      <c r="D128" s="163">
        <v>195</v>
      </c>
      <c r="E128" s="162">
        <v>208</v>
      </c>
      <c r="F128" s="162">
        <v>109</v>
      </c>
      <c r="G128" s="163">
        <v>99</v>
      </c>
    </row>
    <row r="129" spans="1:7" s="8" customFormat="1" ht="15" x14ac:dyDescent="0.25">
      <c r="A129" s="97" t="s">
        <v>918</v>
      </c>
      <c r="B129" s="160">
        <v>723</v>
      </c>
      <c r="C129" s="160">
        <v>374</v>
      </c>
      <c r="D129" s="161">
        <v>349</v>
      </c>
      <c r="E129" s="160">
        <v>595</v>
      </c>
      <c r="F129" s="160">
        <v>306</v>
      </c>
      <c r="G129" s="161">
        <v>289</v>
      </c>
    </row>
    <row r="130" spans="1:7" ht="15" x14ac:dyDescent="0.25">
      <c r="A130" s="111" t="s">
        <v>266</v>
      </c>
      <c r="B130" s="162">
        <v>571</v>
      </c>
      <c r="C130" s="162">
        <v>291</v>
      </c>
      <c r="D130" s="163">
        <v>280</v>
      </c>
      <c r="E130" s="162">
        <v>498</v>
      </c>
      <c r="F130" s="162">
        <v>259</v>
      </c>
      <c r="G130" s="163">
        <v>239</v>
      </c>
    </row>
    <row r="131" spans="1:7" ht="15" x14ac:dyDescent="0.25">
      <c r="A131" s="111" t="s">
        <v>267</v>
      </c>
      <c r="B131" s="162">
        <v>45</v>
      </c>
      <c r="C131" s="162">
        <v>27</v>
      </c>
      <c r="D131" s="163">
        <v>18</v>
      </c>
      <c r="E131" s="162">
        <v>13</v>
      </c>
      <c r="F131" s="162">
        <v>6</v>
      </c>
      <c r="G131" s="163">
        <v>7</v>
      </c>
    </row>
    <row r="132" spans="1:7" ht="15" x14ac:dyDescent="0.25">
      <c r="A132" s="206" t="s">
        <v>268</v>
      </c>
      <c r="B132" s="166">
        <v>107</v>
      </c>
      <c r="C132" s="166">
        <v>56</v>
      </c>
      <c r="D132" s="167">
        <v>51</v>
      </c>
      <c r="E132" s="166">
        <v>84</v>
      </c>
      <c r="F132" s="166">
        <v>41</v>
      </c>
      <c r="G132" s="167">
        <v>43</v>
      </c>
    </row>
    <row r="133" spans="1:7" ht="15" x14ac:dyDescent="0.25">
      <c r="A133" s="216"/>
      <c r="B133" s="217"/>
      <c r="C133" s="217"/>
      <c r="D133" s="217"/>
      <c r="E133" s="340"/>
      <c r="F133" s="340"/>
      <c r="G133" s="340"/>
    </row>
    <row r="134" spans="1:7" ht="15" x14ac:dyDescent="0.25">
      <c r="A134" s="216"/>
      <c r="B134" s="217"/>
      <c r="C134" s="217"/>
      <c r="D134" s="217"/>
      <c r="E134" s="340"/>
      <c r="F134" s="340"/>
      <c r="G134" s="340"/>
    </row>
    <row r="135" spans="1:7" ht="15" x14ac:dyDescent="0.25">
      <c r="A135" s="216"/>
      <c r="B135" s="217"/>
      <c r="C135" s="217"/>
      <c r="D135" s="218"/>
      <c r="E135" s="217"/>
      <c r="F135" s="217"/>
      <c r="G135" s="217"/>
    </row>
    <row r="136" spans="1:7" ht="18.75" customHeight="1" x14ac:dyDescent="0.25">
      <c r="A136" s="572" t="s">
        <v>1042</v>
      </c>
      <c r="B136" s="572"/>
      <c r="C136" s="572"/>
      <c r="D136" s="572"/>
      <c r="E136" s="572"/>
      <c r="F136" s="572"/>
      <c r="G136" s="572"/>
    </row>
    <row r="137" spans="1:7" ht="15" x14ac:dyDescent="0.25">
      <c r="A137" s="568"/>
      <c r="B137" s="571" t="s">
        <v>62</v>
      </c>
      <c r="C137" s="575"/>
      <c r="D137" s="576"/>
      <c r="E137" s="571" t="s">
        <v>1049</v>
      </c>
      <c r="F137" s="575"/>
      <c r="G137" s="575"/>
    </row>
    <row r="138" spans="1:7" ht="15" x14ac:dyDescent="0.25">
      <c r="A138" s="573"/>
      <c r="B138" s="44" t="s">
        <v>96</v>
      </c>
      <c r="C138" s="44" t="s">
        <v>13</v>
      </c>
      <c r="D138" s="44" t="s">
        <v>14</v>
      </c>
      <c r="E138" s="44" t="s">
        <v>96</v>
      </c>
      <c r="F138" s="44" t="s">
        <v>13</v>
      </c>
      <c r="G138" s="94" t="s">
        <v>14</v>
      </c>
    </row>
    <row r="139" spans="1:7" s="8" customFormat="1" ht="15" x14ac:dyDescent="0.25">
      <c r="A139" s="97" t="s">
        <v>919</v>
      </c>
      <c r="B139" s="160">
        <v>1601</v>
      </c>
      <c r="C139" s="160">
        <v>779</v>
      </c>
      <c r="D139" s="161">
        <v>822</v>
      </c>
      <c r="E139" s="160">
        <v>1018</v>
      </c>
      <c r="F139" s="160">
        <v>510</v>
      </c>
      <c r="G139" s="161">
        <v>508</v>
      </c>
    </row>
    <row r="140" spans="1:7" ht="15" x14ac:dyDescent="0.25">
      <c r="A140" s="111" t="s">
        <v>269</v>
      </c>
      <c r="B140" s="162">
        <v>640</v>
      </c>
      <c r="C140" s="162">
        <v>299</v>
      </c>
      <c r="D140" s="163">
        <v>341</v>
      </c>
      <c r="E140" s="162">
        <v>470</v>
      </c>
      <c r="F140" s="162">
        <v>231</v>
      </c>
      <c r="G140" s="163">
        <v>239</v>
      </c>
    </row>
    <row r="141" spans="1:7" ht="15" x14ac:dyDescent="0.25">
      <c r="A141" s="111" t="s">
        <v>270</v>
      </c>
      <c r="B141" s="162">
        <v>342</v>
      </c>
      <c r="C141" s="162">
        <v>160</v>
      </c>
      <c r="D141" s="163">
        <v>182</v>
      </c>
      <c r="E141" s="162">
        <v>182</v>
      </c>
      <c r="F141" s="162">
        <v>88</v>
      </c>
      <c r="G141" s="163">
        <v>94</v>
      </c>
    </row>
    <row r="142" spans="1:7" ht="15" x14ac:dyDescent="0.25">
      <c r="A142" s="111" t="s">
        <v>271</v>
      </c>
      <c r="B142" s="162">
        <v>218</v>
      </c>
      <c r="C142" s="162">
        <v>122</v>
      </c>
      <c r="D142" s="163">
        <v>96</v>
      </c>
      <c r="E142" s="162">
        <v>107</v>
      </c>
      <c r="F142" s="162">
        <v>58</v>
      </c>
      <c r="G142" s="163">
        <v>49</v>
      </c>
    </row>
    <row r="143" spans="1:7" ht="15" x14ac:dyDescent="0.25">
      <c r="A143" s="111" t="s">
        <v>272</v>
      </c>
      <c r="B143" s="162">
        <v>122</v>
      </c>
      <c r="C143" s="162">
        <v>63</v>
      </c>
      <c r="D143" s="163">
        <v>59</v>
      </c>
      <c r="E143" s="162">
        <v>98</v>
      </c>
      <c r="F143" s="162">
        <v>56</v>
      </c>
      <c r="G143" s="163">
        <v>42</v>
      </c>
    </row>
    <row r="144" spans="1:7" ht="15" x14ac:dyDescent="0.25">
      <c r="A144" s="111" t="s">
        <v>273</v>
      </c>
      <c r="B144" s="162">
        <v>123</v>
      </c>
      <c r="C144" s="162">
        <v>54</v>
      </c>
      <c r="D144" s="163">
        <v>69</v>
      </c>
      <c r="E144" s="162">
        <v>87</v>
      </c>
      <c r="F144" s="162">
        <v>35</v>
      </c>
      <c r="G144" s="163">
        <v>52</v>
      </c>
    </row>
    <row r="145" spans="1:7" ht="15" x14ac:dyDescent="0.25">
      <c r="A145" s="111" t="s">
        <v>274</v>
      </c>
      <c r="B145" s="162">
        <v>156</v>
      </c>
      <c r="C145" s="162">
        <v>81</v>
      </c>
      <c r="D145" s="163">
        <v>75</v>
      </c>
      <c r="E145" s="162">
        <v>74</v>
      </c>
      <c r="F145" s="162">
        <v>42</v>
      </c>
      <c r="G145" s="163">
        <v>32</v>
      </c>
    </row>
    <row r="146" spans="1:7" s="8" customFormat="1" ht="15" x14ac:dyDescent="0.25">
      <c r="A146" s="97" t="s">
        <v>920</v>
      </c>
      <c r="B146" s="160">
        <v>2412</v>
      </c>
      <c r="C146" s="160">
        <v>1209</v>
      </c>
      <c r="D146" s="161">
        <v>1203</v>
      </c>
      <c r="E146" s="160">
        <v>1606</v>
      </c>
      <c r="F146" s="160">
        <v>821</v>
      </c>
      <c r="G146" s="161">
        <v>785</v>
      </c>
    </row>
    <row r="147" spans="1:7" ht="15" x14ac:dyDescent="0.25">
      <c r="A147" s="111" t="s">
        <v>276</v>
      </c>
      <c r="B147" s="162">
        <v>1900</v>
      </c>
      <c r="C147" s="162">
        <v>947</v>
      </c>
      <c r="D147" s="163">
        <v>953</v>
      </c>
      <c r="E147" s="162">
        <v>1453</v>
      </c>
      <c r="F147" s="162">
        <v>737</v>
      </c>
      <c r="G147" s="163">
        <v>716</v>
      </c>
    </row>
    <row r="148" spans="1:7" ht="15" x14ac:dyDescent="0.25">
      <c r="A148" s="111" t="s">
        <v>277</v>
      </c>
      <c r="B148" s="162">
        <v>58</v>
      </c>
      <c r="C148" s="162">
        <v>34</v>
      </c>
      <c r="D148" s="163">
        <v>24</v>
      </c>
      <c r="E148" s="162">
        <v>18</v>
      </c>
      <c r="F148" s="162">
        <v>12</v>
      </c>
      <c r="G148" s="163">
        <v>6</v>
      </c>
    </row>
    <row r="149" spans="1:7" ht="15" x14ac:dyDescent="0.25">
      <c r="A149" s="111" t="s">
        <v>275</v>
      </c>
      <c r="B149" s="162">
        <v>115</v>
      </c>
      <c r="C149" s="162">
        <v>63</v>
      </c>
      <c r="D149" s="163">
        <v>52</v>
      </c>
      <c r="E149" s="162">
        <v>34</v>
      </c>
      <c r="F149" s="162">
        <v>19</v>
      </c>
      <c r="G149" s="163">
        <v>15</v>
      </c>
    </row>
    <row r="150" spans="1:7" ht="15" x14ac:dyDescent="0.25">
      <c r="A150" s="111" t="s">
        <v>278</v>
      </c>
      <c r="B150" s="162">
        <v>309</v>
      </c>
      <c r="C150" s="162">
        <v>151</v>
      </c>
      <c r="D150" s="163">
        <v>158</v>
      </c>
      <c r="E150" s="162">
        <v>96</v>
      </c>
      <c r="F150" s="162">
        <v>50</v>
      </c>
      <c r="G150" s="163">
        <v>46</v>
      </c>
    </row>
    <row r="151" spans="1:7" ht="15" x14ac:dyDescent="0.25">
      <c r="A151" s="111" t="s">
        <v>279</v>
      </c>
      <c r="B151" s="162">
        <v>28</v>
      </c>
      <c r="C151" s="162">
        <v>13</v>
      </c>
      <c r="D151" s="163">
        <v>15</v>
      </c>
      <c r="E151" s="162">
        <v>5</v>
      </c>
      <c r="F151" s="162">
        <v>3</v>
      </c>
      <c r="G151" s="163">
        <v>2</v>
      </c>
    </row>
    <row r="152" spans="1:7" ht="15" x14ac:dyDescent="0.25">
      <c r="A152" s="111" t="s">
        <v>280</v>
      </c>
      <c r="B152" s="162">
        <v>2</v>
      </c>
      <c r="C152" s="162">
        <v>1</v>
      </c>
      <c r="D152" s="163">
        <v>1</v>
      </c>
      <c r="E152" s="162" t="s">
        <v>15</v>
      </c>
      <c r="F152" s="162" t="s">
        <v>15</v>
      </c>
      <c r="G152" s="163" t="s">
        <v>15</v>
      </c>
    </row>
    <row r="153" spans="1:7" s="8" customFormat="1" ht="15" x14ac:dyDescent="0.25">
      <c r="A153" s="97" t="s">
        <v>921</v>
      </c>
      <c r="B153" s="160">
        <v>714</v>
      </c>
      <c r="C153" s="160">
        <v>356</v>
      </c>
      <c r="D153" s="161">
        <v>358</v>
      </c>
      <c r="E153" s="160">
        <v>686</v>
      </c>
      <c r="F153" s="160">
        <v>346</v>
      </c>
      <c r="G153" s="161">
        <v>340</v>
      </c>
    </row>
    <row r="154" spans="1:7" ht="15" x14ac:dyDescent="0.25">
      <c r="A154" s="111" t="s">
        <v>281</v>
      </c>
      <c r="B154" s="162">
        <v>639</v>
      </c>
      <c r="C154" s="162">
        <v>315</v>
      </c>
      <c r="D154" s="163">
        <v>324</v>
      </c>
      <c r="E154" s="162">
        <v>665</v>
      </c>
      <c r="F154" s="162">
        <v>333</v>
      </c>
      <c r="G154" s="163">
        <v>332</v>
      </c>
    </row>
    <row r="155" spans="1:7" ht="15" x14ac:dyDescent="0.25">
      <c r="A155" s="111" t="s">
        <v>282</v>
      </c>
      <c r="B155" s="162">
        <v>75</v>
      </c>
      <c r="C155" s="162">
        <v>41</v>
      </c>
      <c r="D155" s="163">
        <v>34</v>
      </c>
      <c r="E155" s="162">
        <v>21</v>
      </c>
      <c r="F155" s="162">
        <v>13</v>
      </c>
      <c r="G155" s="163">
        <v>8</v>
      </c>
    </row>
    <row r="156" spans="1:7" s="8" customFormat="1" ht="15" x14ac:dyDescent="0.25">
      <c r="A156" s="97" t="s">
        <v>922</v>
      </c>
      <c r="B156" s="160">
        <v>680</v>
      </c>
      <c r="C156" s="160">
        <v>344</v>
      </c>
      <c r="D156" s="161">
        <v>336</v>
      </c>
      <c r="E156" s="160">
        <v>493</v>
      </c>
      <c r="F156" s="160">
        <v>246</v>
      </c>
      <c r="G156" s="161">
        <v>247</v>
      </c>
    </row>
    <row r="157" spans="1:7" ht="15" x14ac:dyDescent="0.25">
      <c r="A157" s="111" t="s">
        <v>283</v>
      </c>
      <c r="B157" s="162">
        <v>413</v>
      </c>
      <c r="C157" s="162">
        <v>215</v>
      </c>
      <c r="D157" s="163">
        <v>198</v>
      </c>
      <c r="E157" s="162">
        <v>352</v>
      </c>
      <c r="F157" s="162">
        <v>174</v>
      </c>
      <c r="G157" s="163">
        <v>178</v>
      </c>
    </row>
    <row r="158" spans="1:7" ht="15" x14ac:dyDescent="0.25">
      <c r="A158" s="111" t="s">
        <v>284</v>
      </c>
      <c r="B158" s="162">
        <v>90</v>
      </c>
      <c r="C158" s="162">
        <v>45</v>
      </c>
      <c r="D158" s="163">
        <v>45</v>
      </c>
      <c r="E158" s="162">
        <v>29</v>
      </c>
      <c r="F158" s="162">
        <v>18</v>
      </c>
      <c r="G158" s="163">
        <v>11</v>
      </c>
    </row>
    <row r="159" spans="1:7" ht="15" x14ac:dyDescent="0.25">
      <c r="A159" s="111" t="s">
        <v>923</v>
      </c>
      <c r="B159" s="162">
        <v>177</v>
      </c>
      <c r="C159" s="162">
        <v>84</v>
      </c>
      <c r="D159" s="163">
        <v>93</v>
      </c>
      <c r="E159" s="162">
        <v>112</v>
      </c>
      <c r="F159" s="162">
        <v>54</v>
      </c>
      <c r="G159" s="163">
        <v>58</v>
      </c>
    </row>
    <row r="160" spans="1:7" ht="15" x14ac:dyDescent="0.25">
      <c r="A160" s="98"/>
      <c r="B160" s="162"/>
      <c r="C160" s="162"/>
      <c r="D160" s="163"/>
      <c r="E160" s="162"/>
      <c r="F160" s="162"/>
      <c r="G160" s="163"/>
    </row>
    <row r="161" spans="1:10" s="36" customFormat="1" ht="17.25" x14ac:dyDescent="0.3">
      <c r="A161" s="96" t="s">
        <v>782</v>
      </c>
      <c r="B161" s="158">
        <v>17052</v>
      </c>
      <c r="C161" s="158">
        <v>8281</v>
      </c>
      <c r="D161" s="159">
        <v>8771</v>
      </c>
      <c r="E161" s="158">
        <v>14842</v>
      </c>
      <c r="F161" s="158">
        <v>7328</v>
      </c>
      <c r="G161" s="159">
        <v>7514</v>
      </c>
      <c r="H161" s="6"/>
      <c r="I161" s="6"/>
      <c r="J161" s="6"/>
    </row>
    <row r="162" spans="1:10" ht="15" x14ac:dyDescent="0.25">
      <c r="A162" s="98" t="s">
        <v>285</v>
      </c>
      <c r="B162" s="162">
        <v>7996</v>
      </c>
      <c r="C162" s="162">
        <v>3790</v>
      </c>
      <c r="D162" s="163">
        <v>4206</v>
      </c>
      <c r="E162" s="162">
        <v>7920</v>
      </c>
      <c r="F162" s="162">
        <v>3815</v>
      </c>
      <c r="G162" s="163">
        <v>4105</v>
      </c>
    </row>
    <row r="163" spans="1:10" ht="15" x14ac:dyDescent="0.25">
      <c r="A163" s="98" t="s">
        <v>82</v>
      </c>
      <c r="B163" s="162">
        <v>9056</v>
      </c>
      <c r="C163" s="162">
        <v>4491</v>
      </c>
      <c r="D163" s="162">
        <v>4565</v>
      </c>
      <c r="E163" s="162">
        <v>6922</v>
      </c>
      <c r="F163" s="162">
        <v>3513</v>
      </c>
      <c r="G163" s="163">
        <v>3409</v>
      </c>
      <c r="I163" s="6"/>
      <c r="J163" s="6"/>
    </row>
    <row r="164" spans="1:10" ht="30" x14ac:dyDescent="0.25">
      <c r="A164" s="198" t="s">
        <v>839</v>
      </c>
      <c r="B164" s="162">
        <v>8111</v>
      </c>
      <c r="C164" s="162">
        <v>3845</v>
      </c>
      <c r="D164" s="163">
        <v>4266</v>
      </c>
      <c r="E164" s="162">
        <v>8010</v>
      </c>
      <c r="F164" s="162">
        <v>3867</v>
      </c>
      <c r="G164" s="163">
        <v>4143</v>
      </c>
    </row>
    <row r="165" spans="1:10" ht="15" x14ac:dyDescent="0.25">
      <c r="A165" s="111" t="s">
        <v>841</v>
      </c>
      <c r="B165" s="162">
        <v>7996</v>
      </c>
      <c r="C165" s="162">
        <v>3790</v>
      </c>
      <c r="D165" s="163">
        <v>4206</v>
      </c>
      <c r="E165" s="162">
        <v>7920</v>
      </c>
      <c r="F165" s="162">
        <v>3815</v>
      </c>
      <c r="G165" s="163">
        <v>4105</v>
      </c>
    </row>
    <row r="166" spans="1:10" ht="30" x14ac:dyDescent="0.25">
      <c r="A166" s="198" t="s">
        <v>840</v>
      </c>
      <c r="B166" s="162">
        <v>115</v>
      </c>
      <c r="C166" s="162">
        <v>55</v>
      </c>
      <c r="D166" s="163">
        <v>60</v>
      </c>
      <c r="E166" s="162">
        <v>90</v>
      </c>
      <c r="F166" s="162">
        <v>52</v>
      </c>
      <c r="G166" s="163">
        <v>38</v>
      </c>
      <c r="H166" s="6"/>
    </row>
    <row r="167" spans="1:10" ht="19.5" customHeight="1" x14ac:dyDescent="0.25">
      <c r="A167" s="111" t="s">
        <v>286</v>
      </c>
      <c r="B167" s="162">
        <v>115</v>
      </c>
      <c r="C167" s="162">
        <v>55</v>
      </c>
      <c r="D167" s="163">
        <v>60</v>
      </c>
      <c r="E167" s="162">
        <v>90</v>
      </c>
      <c r="F167" s="162">
        <v>52</v>
      </c>
      <c r="G167" s="163">
        <v>38</v>
      </c>
    </row>
    <row r="168" spans="1:10" s="306" customFormat="1" ht="20.25" customHeight="1" x14ac:dyDescent="0.25">
      <c r="A168" s="303" t="s">
        <v>287</v>
      </c>
      <c r="B168" s="304">
        <v>8941</v>
      </c>
      <c r="C168" s="304">
        <v>4436</v>
      </c>
      <c r="D168" s="305">
        <v>4505</v>
      </c>
      <c r="E168" s="304">
        <v>6832</v>
      </c>
      <c r="F168" s="304">
        <v>3461</v>
      </c>
      <c r="G168" s="305">
        <v>3371</v>
      </c>
    </row>
    <row r="169" spans="1:10" s="8" customFormat="1" ht="19.5" customHeight="1" x14ac:dyDescent="0.25">
      <c r="A169" s="97" t="s">
        <v>924</v>
      </c>
      <c r="B169" s="160">
        <v>1590</v>
      </c>
      <c r="C169" s="160">
        <v>809</v>
      </c>
      <c r="D169" s="161">
        <v>781</v>
      </c>
      <c r="E169" s="160">
        <v>1203</v>
      </c>
      <c r="F169" s="160">
        <v>616</v>
      </c>
      <c r="G169" s="161">
        <v>587</v>
      </c>
    </row>
    <row r="170" spans="1:10" ht="15" x14ac:dyDescent="0.25">
      <c r="A170" s="111" t="s">
        <v>288</v>
      </c>
      <c r="B170" s="162">
        <v>1584</v>
      </c>
      <c r="C170" s="162">
        <v>804</v>
      </c>
      <c r="D170" s="163">
        <v>780</v>
      </c>
      <c r="E170" s="162">
        <v>1202</v>
      </c>
      <c r="F170" s="162">
        <v>615</v>
      </c>
      <c r="G170" s="163">
        <v>587</v>
      </c>
    </row>
    <row r="171" spans="1:10" ht="15" x14ac:dyDescent="0.25">
      <c r="A171" s="111" t="s">
        <v>289</v>
      </c>
      <c r="B171" s="162">
        <v>6</v>
      </c>
      <c r="C171" s="162">
        <v>5</v>
      </c>
      <c r="D171" s="163">
        <v>1</v>
      </c>
      <c r="E171" s="162">
        <v>1</v>
      </c>
      <c r="F171" s="162">
        <v>1</v>
      </c>
      <c r="G171" s="163" t="s">
        <v>15</v>
      </c>
    </row>
    <row r="172" spans="1:10" s="8" customFormat="1" ht="15" x14ac:dyDescent="0.25">
      <c r="A172" s="97" t="s">
        <v>925</v>
      </c>
      <c r="B172" s="160">
        <v>1462</v>
      </c>
      <c r="C172" s="160">
        <v>728</v>
      </c>
      <c r="D172" s="161">
        <v>734</v>
      </c>
      <c r="E172" s="160">
        <v>1212</v>
      </c>
      <c r="F172" s="160">
        <v>597</v>
      </c>
      <c r="G172" s="161">
        <v>615</v>
      </c>
    </row>
    <row r="173" spans="1:10" ht="15" x14ac:dyDescent="0.25">
      <c r="A173" s="111" t="s">
        <v>290</v>
      </c>
      <c r="B173" s="162">
        <v>1462</v>
      </c>
      <c r="C173" s="162">
        <v>728</v>
      </c>
      <c r="D173" s="163">
        <v>734</v>
      </c>
      <c r="E173" s="162">
        <v>1212</v>
      </c>
      <c r="F173" s="162">
        <v>597</v>
      </c>
      <c r="G173" s="163">
        <v>615</v>
      </c>
    </row>
    <row r="174" spans="1:10" s="8" customFormat="1" ht="15" x14ac:dyDescent="0.25">
      <c r="A174" s="97" t="s">
        <v>926</v>
      </c>
      <c r="B174" s="160">
        <v>553</v>
      </c>
      <c r="C174" s="160">
        <v>289</v>
      </c>
      <c r="D174" s="161">
        <v>264</v>
      </c>
      <c r="E174" s="160">
        <v>378</v>
      </c>
      <c r="F174" s="160">
        <v>205</v>
      </c>
      <c r="G174" s="161">
        <v>173</v>
      </c>
    </row>
    <row r="175" spans="1:10" ht="15" x14ac:dyDescent="0.25">
      <c r="A175" s="111" t="s">
        <v>291</v>
      </c>
      <c r="B175" s="162">
        <v>419</v>
      </c>
      <c r="C175" s="162">
        <v>224</v>
      </c>
      <c r="D175" s="163">
        <v>195</v>
      </c>
      <c r="E175" s="162">
        <v>280</v>
      </c>
      <c r="F175" s="162">
        <v>148</v>
      </c>
      <c r="G175" s="163">
        <v>132</v>
      </c>
    </row>
    <row r="176" spans="1:10" ht="15" x14ac:dyDescent="0.25">
      <c r="A176" s="111" t="s">
        <v>292</v>
      </c>
      <c r="B176" s="162">
        <v>134</v>
      </c>
      <c r="C176" s="162">
        <v>65</v>
      </c>
      <c r="D176" s="163">
        <v>69</v>
      </c>
      <c r="E176" s="162">
        <v>98</v>
      </c>
      <c r="F176" s="162">
        <v>57</v>
      </c>
      <c r="G176" s="163">
        <v>41</v>
      </c>
    </row>
    <row r="177" spans="1:10" s="8" customFormat="1" ht="15" x14ac:dyDescent="0.25">
      <c r="A177" s="97" t="s">
        <v>927</v>
      </c>
      <c r="B177" s="160">
        <v>614</v>
      </c>
      <c r="C177" s="160">
        <v>313</v>
      </c>
      <c r="D177" s="161">
        <v>301</v>
      </c>
      <c r="E177" s="160">
        <v>294</v>
      </c>
      <c r="F177" s="160">
        <v>158</v>
      </c>
      <c r="G177" s="161">
        <v>136</v>
      </c>
    </row>
    <row r="178" spans="1:10" ht="15" x14ac:dyDescent="0.25">
      <c r="A178" s="111" t="s">
        <v>293</v>
      </c>
      <c r="B178" s="162">
        <v>360</v>
      </c>
      <c r="C178" s="162">
        <v>188</v>
      </c>
      <c r="D178" s="163">
        <v>172</v>
      </c>
      <c r="E178" s="162">
        <v>165</v>
      </c>
      <c r="F178" s="162">
        <v>91</v>
      </c>
      <c r="G178" s="163">
        <v>74</v>
      </c>
    </row>
    <row r="179" spans="1:10" ht="15" x14ac:dyDescent="0.25">
      <c r="A179" s="206" t="s">
        <v>294</v>
      </c>
      <c r="B179" s="166">
        <v>254</v>
      </c>
      <c r="C179" s="166">
        <v>125</v>
      </c>
      <c r="D179" s="167">
        <v>129</v>
      </c>
      <c r="E179" s="166">
        <v>129</v>
      </c>
      <c r="F179" s="166">
        <v>67</v>
      </c>
      <c r="G179" s="167">
        <v>62</v>
      </c>
    </row>
    <row r="180" spans="1:10" ht="15" x14ac:dyDescent="0.25">
      <c r="A180" s="224"/>
      <c r="B180" s="217"/>
      <c r="C180" s="217"/>
      <c r="D180" s="218"/>
      <c r="E180" s="217"/>
      <c r="F180" s="217"/>
      <c r="G180" s="217"/>
      <c r="I180" s="6"/>
      <c r="J180" s="6"/>
    </row>
    <row r="181" spans="1:10" ht="20.25" customHeight="1" x14ac:dyDescent="0.25">
      <c r="A181" s="572" t="s">
        <v>1042</v>
      </c>
      <c r="B181" s="572"/>
      <c r="C181" s="572"/>
      <c r="D181" s="572"/>
      <c r="E181" s="572"/>
      <c r="F181" s="572"/>
      <c r="G181" s="572"/>
      <c r="I181" s="6"/>
      <c r="J181" s="6"/>
    </row>
    <row r="182" spans="1:10" ht="15" x14ac:dyDescent="0.25">
      <c r="A182" s="568"/>
      <c r="B182" s="571" t="s">
        <v>62</v>
      </c>
      <c r="C182" s="575"/>
      <c r="D182" s="576"/>
      <c r="E182" s="571" t="s">
        <v>1049</v>
      </c>
      <c r="F182" s="575"/>
      <c r="G182" s="575"/>
      <c r="I182" s="6"/>
      <c r="J182" s="6"/>
    </row>
    <row r="183" spans="1:10" ht="15" x14ac:dyDescent="0.25">
      <c r="A183" s="573"/>
      <c r="B183" s="44" t="s">
        <v>96</v>
      </c>
      <c r="C183" s="44" t="s">
        <v>13</v>
      </c>
      <c r="D183" s="44" t="s">
        <v>14</v>
      </c>
      <c r="E183" s="44" t="s">
        <v>96</v>
      </c>
      <c r="F183" s="44" t="s">
        <v>13</v>
      </c>
      <c r="G183" s="94" t="s">
        <v>14</v>
      </c>
      <c r="I183" s="6"/>
      <c r="J183" s="6"/>
    </row>
    <row r="184" spans="1:10" s="8" customFormat="1" ht="15" x14ac:dyDescent="0.25">
      <c r="A184" s="97" t="s">
        <v>928</v>
      </c>
      <c r="B184" s="160">
        <v>374</v>
      </c>
      <c r="C184" s="160">
        <v>195</v>
      </c>
      <c r="D184" s="161">
        <v>179</v>
      </c>
      <c r="E184" s="160">
        <v>221</v>
      </c>
      <c r="F184" s="160">
        <v>125</v>
      </c>
      <c r="G184" s="161">
        <v>96</v>
      </c>
    </row>
    <row r="185" spans="1:10" ht="15" x14ac:dyDescent="0.25">
      <c r="A185" s="111" t="s">
        <v>295</v>
      </c>
      <c r="B185" s="162">
        <v>341</v>
      </c>
      <c r="C185" s="162">
        <v>170</v>
      </c>
      <c r="D185" s="163">
        <v>171</v>
      </c>
      <c r="E185" s="162">
        <v>204</v>
      </c>
      <c r="F185" s="162">
        <v>110</v>
      </c>
      <c r="G185" s="163">
        <v>94</v>
      </c>
    </row>
    <row r="186" spans="1:10" ht="15" x14ac:dyDescent="0.25">
      <c r="A186" s="111" t="s">
        <v>296</v>
      </c>
      <c r="B186" s="162">
        <v>25</v>
      </c>
      <c r="C186" s="162">
        <v>19</v>
      </c>
      <c r="D186" s="163">
        <v>6</v>
      </c>
      <c r="E186" s="162">
        <v>11</v>
      </c>
      <c r="F186" s="162">
        <v>9</v>
      </c>
      <c r="G186" s="163">
        <v>2</v>
      </c>
    </row>
    <row r="187" spans="1:10" ht="15" x14ac:dyDescent="0.25">
      <c r="A187" s="111" t="s">
        <v>297</v>
      </c>
      <c r="B187" s="162">
        <v>8</v>
      </c>
      <c r="C187" s="162">
        <v>6</v>
      </c>
      <c r="D187" s="163">
        <v>2</v>
      </c>
      <c r="E187" s="162">
        <v>6</v>
      </c>
      <c r="F187" s="162">
        <v>6</v>
      </c>
      <c r="G187" s="163" t="s">
        <v>15</v>
      </c>
    </row>
    <row r="188" spans="1:10" s="8" customFormat="1" ht="15" x14ac:dyDescent="0.25">
      <c r="A188" s="97" t="s">
        <v>929</v>
      </c>
      <c r="B188" s="160">
        <v>991</v>
      </c>
      <c r="C188" s="160">
        <v>447</v>
      </c>
      <c r="D188" s="161">
        <v>544</v>
      </c>
      <c r="E188" s="160">
        <v>871</v>
      </c>
      <c r="F188" s="160">
        <v>435</v>
      </c>
      <c r="G188" s="161">
        <v>436</v>
      </c>
    </row>
    <row r="189" spans="1:10" ht="15" x14ac:dyDescent="0.25">
      <c r="A189" s="111" t="s">
        <v>298</v>
      </c>
      <c r="B189" s="162">
        <v>991</v>
      </c>
      <c r="C189" s="162">
        <v>447</v>
      </c>
      <c r="D189" s="163">
        <v>544</v>
      </c>
      <c r="E189" s="162">
        <v>871</v>
      </c>
      <c r="F189" s="162">
        <v>435</v>
      </c>
      <c r="G189" s="163">
        <v>436</v>
      </c>
    </row>
    <row r="190" spans="1:10" s="8" customFormat="1" ht="15" x14ac:dyDescent="0.25">
      <c r="A190" s="97" t="s">
        <v>930</v>
      </c>
      <c r="B190" s="160">
        <v>2348</v>
      </c>
      <c r="C190" s="160">
        <v>1149</v>
      </c>
      <c r="D190" s="160">
        <v>1199</v>
      </c>
      <c r="E190" s="160">
        <v>1971</v>
      </c>
      <c r="F190" s="160">
        <v>977</v>
      </c>
      <c r="G190" s="161">
        <v>994</v>
      </c>
    </row>
    <row r="191" spans="1:10" ht="15" x14ac:dyDescent="0.25">
      <c r="A191" s="111" t="s">
        <v>299</v>
      </c>
      <c r="B191" s="162">
        <v>2344</v>
      </c>
      <c r="C191" s="162">
        <v>1146</v>
      </c>
      <c r="D191" s="163">
        <v>1198</v>
      </c>
      <c r="E191" s="162">
        <v>1970</v>
      </c>
      <c r="F191" s="162">
        <v>976</v>
      </c>
      <c r="G191" s="163">
        <v>994</v>
      </c>
    </row>
    <row r="192" spans="1:10" ht="15" x14ac:dyDescent="0.25">
      <c r="A192" s="111" t="s">
        <v>300</v>
      </c>
      <c r="B192" s="162">
        <v>4</v>
      </c>
      <c r="C192" s="162">
        <v>3</v>
      </c>
      <c r="D192" s="163">
        <v>1</v>
      </c>
      <c r="E192" s="162">
        <v>1</v>
      </c>
      <c r="F192" s="162">
        <v>1</v>
      </c>
      <c r="G192" s="163" t="s">
        <v>15</v>
      </c>
    </row>
    <row r="193" spans="1:485" s="8" customFormat="1" ht="15" x14ac:dyDescent="0.25">
      <c r="A193" s="97" t="s">
        <v>931</v>
      </c>
      <c r="B193" s="160">
        <v>1009</v>
      </c>
      <c r="C193" s="160">
        <v>506</v>
      </c>
      <c r="D193" s="161">
        <v>503</v>
      </c>
      <c r="E193" s="160">
        <v>682</v>
      </c>
      <c r="F193" s="160">
        <v>348</v>
      </c>
      <c r="G193" s="161">
        <v>334</v>
      </c>
    </row>
    <row r="194" spans="1:485" ht="15" x14ac:dyDescent="0.25">
      <c r="A194" s="111" t="s">
        <v>301</v>
      </c>
      <c r="B194" s="162">
        <v>760</v>
      </c>
      <c r="C194" s="162">
        <v>385</v>
      </c>
      <c r="D194" s="163">
        <v>375</v>
      </c>
      <c r="E194" s="162">
        <v>603</v>
      </c>
      <c r="F194" s="162">
        <v>301</v>
      </c>
      <c r="G194" s="163">
        <v>302</v>
      </c>
    </row>
    <row r="195" spans="1:485" ht="15" x14ac:dyDescent="0.25">
      <c r="A195" s="111" t="s">
        <v>302</v>
      </c>
      <c r="B195" s="162">
        <v>219</v>
      </c>
      <c r="C195" s="162">
        <v>102</v>
      </c>
      <c r="D195" s="163">
        <v>117</v>
      </c>
      <c r="E195" s="162">
        <v>71</v>
      </c>
      <c r="F195" s="162">
        <v>42</v>
      </c>
      <c r="G195" s="163">
        <v>29</v>
      </c>
    </row>
    <row r="196" spans="1:485" ht="15" x14ac:dyDescent="0.25">
      <c r="A196" s="111" t="s">
        <v>303</v>
      </c>
      <c r="B196" s="162">
        <v>30</v>
      </c>
      <c r="C196" s="162">
        <v>19</v>
      </c>
      <c r="D196" s="163">
        <v>11</v>
      </c>
      <c r="E196" s="162">
        <v>8</v>
      </c>
      <c r="F196" s="162">
        <v>5</v>
      </c>
      <c r="G196" s="163">
        <v>3</v>
      </c>
    </row>
    <row r="197" spans="1:485" s="205" customFormat="1" ht="15" x14ac:dyDescent="0.25">
      <c r="A197" s="98"/>
      <c r="B197" s="162"/>
      <c r="C197" s="162"/>
      <c r="D197" s="163"/>
      <c r="E197" s="162"/>
      <c r="F197" s="162"/>
      <c r="G197" s="163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</row>
    <row r="198" spans="1:485" s="36" customFormat="1" ht="17.25" x14ac:dyDescent="0.3">
      <c r="A198" s="87" t="s">
        <v>783</v>
      </c>
      <c r="B198" s="158">
        <v>13179</v>
      </c>
      <c r="C198" s="158">
        <v>6188</v>
      </c>
      <c r="D198" s="159">
        <v>6991</v>
      </c>
      <c r="E198" s="158">
        <v>11306</v>
      </c>
      <c r="F198" s="158">
        <v>5258</v>
      </c>
      <c r="G198" s="159">
        <v>6048</v>
      </c>
      <c r="H198" s="6"/>
      <c r="I198" s="6"/>
      <c r="J198" s="6"/>
    </row>
    <row r="199" spans="1:485" s="8" customFormat="1" ht="15" x14ac:dyDescent="0.25">
      <c r="A199" s="97" t="s">
        <v>932</v>
      </c>
      <c r="B199" s="160">
        <v>1010</v>
      </c>
      <c r="C199" s="160">
        <v>495</v>
      </c>
      <c r="D199" s="161">
        <v>515</v>
      </c>
      <c r="E199" s="160">
        <v>850</v>
      </c>
      <c r="F199" s="160">
        <v>421</v>
      </c>
      <c r="G199" s="161">
        <v>429</v>
      </c>
    </row>
    <row r="200" spans="1:485" ht="15" x14ac:dyDescent="0.25">
      <c r="A200" s="111" t="s">
        <v>304</v>
      </c>
      <c r="B200" s="162">
        <v>482</v>
      </c>
      <c r="C200" s="162">
        <v>237</v>
      </c>
      <c r="D200" s="163">
        <v>245</v>
      </c>
      <c r="E200" s="162">
        <v>458</v>
      </c>
      <c r="F200" s="162">
        <v>235</v>
      </c>
      <c r="G200" s="163">
        <v>223</v>
      </c>
    </row>
    <row r="201" spans="1:485" ht="15" x14ac:dyDescent="0.25">
      <c r="A201" s="111" t="s">
        <v>305</v>
      </c>
      <c r="B201" s="162">
        <v>279</v>
      </c>
      <c r="C201" s="162">
        <v>131</v>
      </c>
      <c r="D201" s="163">
        <v>148</v>
      </c>
      <c r="E201" s="162">
        <v>210</v>
      </c>
      <c r="F201" s="162">
        <v>100</v>
      </c>
      <c r="G201" s="163">
        <v>110</v>
      </c>
    </row>
    <row r="202" spans="1:485" ht="15" x14ac:dyDescent="0.25">
      <c r="A202" s="111" t="s">
        <v>306</v>
      </c>
      <c r="B202" s="162">
        <v>21</v>
      </c>
      <c r="C202" s="162">
        <v>11</v>
      </c>
      <c r="D202" s="163">
        <v>10</v>
      </c>
      <c r="E202" s="162">
        <v>1</v>
      </c>
      <c r="F202" s="162">
        <v>1</v>
      </c>
      <c r="G202" s="163" t="s">
        <v>15</v>
      </c>
    </row>
    <row r="203" spans="1:485" ht="15" x14ac:dyDescent="0.25">
      <c r="A203" s="111" t="s">
        <v>307</v>
      </c>
      <c r="B203" s="162">
        <v>228</v>
      </c>
      <c r="C203" s="162">
        <v>116</v>
      </c>
      <c r="D203" s="163">
        <v>112</v>
      </c>
      <c r="E203" s="162">
        <v>181</v>
      </c>
      <c r="F203" s="162">
        <v>85</v>
      </c>
      <c r="G203" s="163">
        <v>96</v>
      </c>
    </row>
    <row r="204" spans="1:485" s="8" customFormat="1" ht="15" x14ac:dyDescent="0.25">
      <c r="A204" s="97" t="s">
        <v>933</v>
      </c>
      <c r="B204" s="160">
        <v>776</v>
      </c>
      <c r="C204" s="160">
        <v>367</v>
      </c>
      <c r="D204" s="161">
        <v>409</v>
      </c>
      <c r="E204" s="160">
        <v>469</v>
      </c>
      <c r="F204" s="160">
        <v>218</v>
      </c>
      <c r="G204" s="161">
        <v>251</v>
      </c>
    </row>
    <row r="205" spans="1:485" ht="15" x14ac:dyDescent="0.25">
      <c r="A205" s="111" t="s">
        <v>308</v>
      </c>
      <c r="B205" s="162">
        <v>350</v>
      </c>
      <c r="C205" s="162">
        <v>166</v>
      </c>
      <c r="D205" s="163">
        <v>184</v>
      </c>
      <c r="E205" s="162">
        <v>235</v>
      </c>
      <c r="F205" s="162">
        <v>108</v>
      </c>
      <c r="G205" s="163">
        <v>127</v>
      </c>
    </row>
    <row r="206" spans="1:485" ht="15" x14ac:dyDescent="0.25">
      <c r="A206" s="111" t="s">
        <v>309</v>
      </c>
      <c r="B206" s="162">
        <v>5</v>
      </c>
      <c r="C206" s="162">
        <v>4</v>
      </c>
      <c r="D206" s="163">
        <v>1</v>
      </c>
      <c r="E206" s="162">
        <v>4</v>
      </c>
      <c r="F206" s="162">
        <v>3</v>
      </c>
      <c r="G206" s="163">
        <v>1</v>
      </c>
    </row>
    <row r="207" spans="1:485" ht="15" x14ac:dyDescent="0.25">
      <c r="A207" s="111" t="s">
        <v>310</v>
      </c>
      <c r="B207" s="162">
        <v>264</v>
      </c>
      <c r="C207" s="162">
        <v>122</v>
      </c>
      <c r="D207" s="163">
        <v>142</v>
      </c>
      <c r="E207" s="162">
        <v>144</v>
      </c>
      <c r="F207" s="162">
        <v>65</v>
      </c>
      <c r="G207" s="163">
        <v>79</v>
      </c>
    </row>
    <row r="208" spans="1:485" ht="15" x14ac:dyDescent="0.25">
      <c r="A208" s="111" t="s">
        <v>311</v>
      </c>
      <c r="B208" s="162">
        <v>157</v>
      </c>
      <c r="C208" s="162">
        <v>75</v>
      </c>
      <c r="D208" s="163">
        <v>82</v>
      </c>
      <c r="E208" s="162">
        <v>86</v>
      </c>
      <c r="F208" s="162">
        <v>42</v>
      </c>
      <c r="G208" s="163">
        <v>44</v>
      </c>
    </row>
    <row r="209" spans="1:7" s="8" customFormat="1" ht="15" x14ac:dyDescent="0.25">
      <c r="A209" s="97" t="s">
        <v>934</v>
      </c>
      <c r="B209" s="160">
        <v>8837</v>
      </c>
      <c r="C209" s="160">
        <v>4083</v>
      </c>
      <c r="D209" s="161">
        <v>4754</v>
      </c>
      <c r="E209" s="160">
        <v>8003</v>
      </c>
      <c r="F209" s="160">
        <v>3646</v>
      </c>
      <c r="G209" s="161">
        <v>4357</v>
      </c>
    </row>
    <row r="210" spans="1:7" ht="15" x14ac:dyDescent="0.25">
      <c r="A210" s="111" t="s">
        <v>312</v>
      </c>
      <c r="B210" s="162">
        <v>5632</v>
      </c>
      <c r="C210" s="162">
        <v>2574</v>
      </c>
      <c r="D210" s="163">
        <v>3058</v>
      </c>
      <c r="E210" s="162">
        <v>5246</v>
      </c>
      <c r="F210" s="162">
        <v>2337</v>
      </c>
      <c r="G210" s="163">
        <v>2909</v>
      </c>
    </row>
    <row r="211" spans="1:7" ht="15" x14ac:dyDescent="0.25">
      <c r="A211" s="111" t="s">
        <v>313</v>
      </c>
      <c r="B211" s="162">
        <v>641</v>
      </c>
      <c r="C211" s="162">
        <v>300</v>
      </c>
      <c r="D211" s="163">
        <v>341</v>
      </c>
      <c r="E211" s="162">
        <v>612</v>
      </c>
      <c r="F211" s="162">
        <v>287</v>
      </c>
      <c r="G211" s="163">
        <v>325</v>
      </c>
    </row>
    <row r="212" spans="1:7" ht="15" x14ac:dyDescent="0.25">
      <c r="A212" s="111" t="s">
        <v>314</v>
      </c>
      <c r="B212" s="162">
        <v>557</v>
      </c>
      <c r="C212" s="162">
        <v>267</v>
      </c>
      <c r="D212" s="163">
        <v>290</v>
      </c>
      <c r="E212" s="162">
        <v>495</v>
      </c>
      <c r="F212" s="162">
        <v>242</v>
      </c>
      <c r="G212" s="163">
        <v>253</v>
      </c>
    </row>
    <row r="213" spans="1:7" ht="15" x14ac:dyDescent="0.25">
      <c r="A213" s="111" t="s">
        <v>315</v>
      </c>
      <c r="B213" s="162">
        <v>267</v>
      </c>
      <c r="C213" s="162">
        <v>131</v>
      </c>
      <c r="D213" s="163">
        <v>136</v>
      </c>
      <c r="E213" s="162">
        <v>165</v>
      </c>
      <c r="F213" s="162">
        <v>85</v>
      </c>
      <c r="G213" s="163">
        <v>80</v>
      </c>
    </row>
    <row r="214" spans="1:7" ht="15" x14ac:dyDescent="0.25">
      <c r="A214" s="111" t="s">
        <v>316</v>
      </c>
      <c r="B214" s="162">
        <v>696</v>
      </c>
      <c r="C214" s="162">
        <v>327</v>
      </c>
      <c r="D214" s="163">
        <v>369</v>
      </c>
      <c r="E214" s="162">
        <v>633</v>
      </c>
      <c r="F214" s="162">
        <v>302</v>
      </c>
      <c r="G214" s="163">
        <v>331</v>
      </c>
    </row>
    <row r="215" spans="1:7" ht="15" x14ac:dyDescent="0.25">
      <c r="A215" s="111" t="s">
        <v>317</v>
      </c>
      <c r="B215" s="162">
        <v>564</v>
      </c>
      <c r="C215" s="162">
        <v>256</v>
      </c>
      <c r="D215" s="163">
        <v>308</v>
      </c>
      <c r="E215" s="162">
        <v>478</v>
      </c>
      <c r="F215" s="162">
        <v>207</v>
      </c>
      <c r="G215" s="163">
        <v>271</v>
      </c>
    </row>
    <row r="216" spans="1:7" ht="15" x14ac:dyDescent="0.25">
      <c r="A216" s="111" t="s">
        <v>318</v>
      </c>
      <c r="B216" s="162">
        <v>480</v>
      </c>
      <c r="C216" s="162">
        <v>228</v>
      </c>
      <c r="D216" s="163">
        <v>252</v>
      </c>
      <c r="E216" s="162">
        <v>374</v>
      </c>
      <c r="F216" s="162">
        <v>186</v>
      </c>
      <c r="G216" s="163">
        <v>188</v>
      </c>
    </row>
    <row r="217" spans="1:7" s="8" customFormat="1" ht="15" x14ac:dyDescent="0.25">
      <c r="A217" s="97" t="s">
        <v>935</v>
      </c>
      <c r="B217" s="160">
        <v>1286</v>
      </c>
      <c r="C217" s="160">
        <v>624</v>
      </c>
      <c r="D217" s="161">
        <v>662</v>
      </c>
      <c r="E217" s="160">
        <v>982</v>
      </c>
      <c r="F217" s="160">
        <v>485</v>
      </c>
      <c r="G217" s="161">
        <v>497</v>
      </c>
    </row>
    <row r="218" spans="1:7" ht="15" x14ac:dyDescent="0.25">
      <c r="A218" s="111" t="s">
        <v>319</v>
      </c>
      <c r="B218" s="162">
        <v>373</v>
      </c>
      <c r="C218" s="162">
        <v>182</v>
      </c>
      <c r="D218" s="162">
        <v>191</v>
      </c>
      <c r="E218" s="162">
        <v>328</v>
      </c>
      <c r="F218" s="162">
        <v>159</v>
      </c>
      <c r="G218" s="163">
        <v>169</v>
      </c>
    </row>
    <row r="219" spans="1:7" ht="15" x14ac:dyDescent="0.25">
      <c r="A219" s="111" t="s">
        <v>320</v>
      </c>
      <c r="B219" s="162">
        <v>224</v>
      </c>
      <c r="C219" s="162">
        <v>104</v>
      </c>
      <c r="D219" s="163">
        <v>120</v>
      </c>
      <c r="E219" s="162">
        <v>130</v>
      </c>
      <c r="F219" s="162">
        <v>59</v>
      </c>
      <c r="G219" s="163">
        <v>71</v>
      </c>
    </row>
    <row r="220" spans="1:7" ht="15" x14ac:dyDescent="0.25">
      <c r="A220" s="111" t="s">
        <v>321</v>
      </c>
      <c r="B220" s="162">
        <v>213</v>
      </c>
      <c r="C220" s="162">
        <v>106</v>
      </c>
      <c r="D220" s="163">
        <v>107</v>
      </c>
      <c r="E220" s="162">
        <v>177</v>
      </c>
      <c r="F220" s="162">
        <v>94</v>
      </c>
      <c r="G220" s="163">
        <v>83</v>
      </c>
    </row>
    <row r="221" spans="1:7" ht="15" x14ac:dyDescent="0.25">
      <c r="A221" s="111" t="s">
        <v>322</v>
      </c>
      <c r="B221" s="162">
        <v>271</v>
      </c>
      <c r="C221" s="162">
        <v>135</v>
      </c>
      <c r="D221" s="163">
        <v>136</v>
      </c>
      <c r="E221" s="162">
        <v>182</v>
      </c>
      <c r="F221" s="162">
        <v>91</v>
      </c>
      <c r="G221" s="163">
        <v>91</v>
      </c>
    </row>
    <row r="222" spans="1:7" ht="15" x14ac:dyDescent="0.25">
      <c r="A222" s="111" t="s">
        <v>323</v>
      </c>
      <c r="B222" s="162">
        <v>172</v>
      </c>
      <c r="C222" s="162">
        <v>79</v>
      </c>
      <c r="D222" s="163">
        <v>93</v>
      </c>
      <c r="E222" s="162">
        <v>144</v>
      </c>
      <c r="F222" s="162">
        <v>70</v>
      </c>
      <c r="G222" s="163">
        <v>74</v>
      </c>
    </row>
    <row r="223" spans="1:7" ht="15" x14ac:dyDescent="0.25">
      <c r="A223" s="206" t="s">
        <v>324</v>
      </c>
      <c r="B223" s="166">
        <v>33</v>
      </c>
      <c r="C223" s="166">
        <v>18</v>
      </c>
      <c r="D223" s="167">
        <v>15</v>
      </c>
      <c r="E223" s="166">
        <v>21</v>
      </c>
      <c r="F223" s="166">
        <v>12</v>
      </c>
      <c r="G223" s="167">
        <v>9</v>
      </c>
    </row>
    <row r="224" spans="1:7" ht="15" x14ac:dyDescent="0.25">
      <c r="A224" s="216"/>
      <c r="B224" s="217"/>
      <c r="C224" s="217"/>
      <c r="D224" s="217"/>
      <c r="E224" s="340"/>
      <c r="F224" s="340"/>
      <c r="G224" s="340"/>
    </row>
    <row r="225" spans="1:8" ht="15" x14ac:dyDescent="0.25">
      <c r="A225" s="216"/>
      <c r="B225" s="217"/>
      <c r="C225" s="217"/>
      <c r="D225" s="217"/>
      <c r="E225" s="340"/>
      <c r="F225" s="340"/>
      <c r="G225" s="340"/>
    </row>
    <row r="226" spans="1:8" ht="15" x14ac:dyDescent="0.25">
      <c r="A226" s="216"/>
      <c r="B226" s="217"/>
      <c r="C226" s="217"/>
      <c r="D226" s="218"/>
      <c r="E226" s="217"/>
      <c r="F226" s="217"/>
      <c r="G226" s="217"/>
    </row>
    <row r="227" spans="1:8" ht="14.25" customHeight="1" x14ac:dyDescent="0.25">
      <c r="A227" s="572" t="s">
        <v>1042</v>
      </c>
      <c r="B227" s="572"/>
      <c r="C227" s="572"/>
      <c r="D227" s="572"/>
      <c r="E227" s="572"/>
      <c r="F227" s="572"/>
      <c r="G227" s="572"/>
    </row>
    <row r="228" spans="1:8" ht="15" x14ac:dyDescent="0.25">
      <c r="A228" s="568"/>
      <c r="B228" s="570" t="s">
        <v>62</v>
      </c>
      <c r="C228" s="570"/>
      <c r="D228" s="571"/>
      <c r="E228" s="570" t="s">
        <v>1049</v>
      </c>
      <c r="F228" s="570"/>
      <c r="G228" s="571"/>
    </row>
    <row r="229" spans="1:8" ht="15" x14ac:dyDescent="0.25">
      <c r="A229" s="573"/>
      <c r="B229" s="44" t="s">
        <v>96</v>
      </c>
      <c r="C229" s="44" t="s">
        <v>13</v>
      </c>
      <c r="D229" s="44" t="s">
        <v>14</v>
      </c>
      <c r="E229" s="44" t="s">
        <v>96</v>
      </c>
      <c r="F229" s="44" t="s">
        <v>13</v>
      </c>
      <c r="G229" s="94" t="s">
        <v>14</v>
      </c>
    </row>
    <row r="230" spans="1:8" s="8" customFormat="1" ht="15" x14ac:dyDescent="0.25">
      <c r="A230" s="97" t="s">
        <v>936</v>
      </c>
      <c r="B230" s="160">
        <v>1270</v>
      </c>
      <c r="C230" s="160">
        <v>619</v>
      </c>
      <c r="D230" s="161">
        <v>651</v>
      </c>
      <c r="E230" s="160">
        <v>1002</v>
      </c>
      <c r="F230" s="160">
        <v>488</v>
      </c>
      <c r="G230" s="161">
        <v>514</v>
      </c>
    </row>
    <row r="231" spans="1:8" ht="15" x14ac:dyDescent="0.25">
      <c r="A231" s="111" t="s">
        <v>325</v>
      </c>
      <c r="B231" s="162">
        <v>796</v>
      </c>
      <c r="C231" s="162">
        <v>390</v>
      </c>
      <c r="D231" s="163">
        <v>406</v>
      </c>
      <c r="E231" s="162">
        <v>617</v>
      </c>
      <c r="F231" s="162">
        <v>306</v>
      </c>
      <c r="G231" s="163">
        <v>311</v>
      </c>
    </row>
    <row r="232" spans="1:8" ht="15" x14ac:dyDescent="0.25">
      <c r="A232" s="111" t="s">
        <v>326</v>
      </c>
      <c r="B232" s="162">
        <v>350</v>
      </c>
      <c r="C232" s="162">
        <v>167</v>
      </c>
      <c r="D232" s="163">
        <v>183</v>
      </c>
      <c r="E232" s="162">
        <v>311</v>
      </c>
      <c r="F232" s="162">
        <v>145</v>
      </c>
      <c r="G232" s="163">
        <v>166</v>
      </c>
    </row>
    <row r="233" spans="1:8" ht="15" x14ac:dyDescent="0.25">
      <c r="A233" s="111" t="s">
        <v>327</v>
      </c>
      <c r="B233" s="162">
        <v>64</v>
      </c>
      <c r="C233" s="162">
        <v>31</v>
      </c>
      <c r="D233" s="163">
        <v>33</v>
      </c>
      <c r="E233" s="162">
        <v>45</v>
      </c>
      <c r="F233" s="162">
        <v>21</v>
      </c>
      <c r="G233" s="163">
        <v>24</v>
      </c>
    </row>
    <row r="234" spans="1:8" ht="15" x14ac:dyDescent="0.25">
      <c r="A234" s="111" t="s">
        <v>328</v>
      </c>
      <c r="B234" s="162">
        <v>60</v>
      </c>
      <c r="C234" s="162">
        <v>31</v>
      </c>
      <c r="D234" s="163">
        <v>29</v>
      </c>
      <c r="E234" s="162">
        <v>29</v>
      </c>
      <c r="F234" s="162">
        <v>16</v>
      </c>
      <c r="G234" s="163">
        <v>13</v>
      </c>
    </row>
    <row r="235" spans="1:8" ht="12" customHeight="1" x14ac:dyDescent="0.25">
      <c r="A235" s="98"/>
      <c r="B235" s="162"/>
      <c r="C235" s="162"/>
      <c r="D235" s="163"/>
      <c r="E235" s="162"/>
      <c r="F235" s="162"/>
      <c r="G235" s="163"/>
    </row>
    <row r="236" spans="1:8" s="36" customFormat="1" ht="17.25" x14ac:dyDescent="0.3">
      <c r="A236" s="87" t="s">
        <v>171</v>
      </c>
      <c r="B236" s="490">
        <v>21814</v>
      </c>
      <c r="C236" s="158">
        <v>10614</v>
      </c>
      <c r="D236" s="159">
        <v>11200</v>
      </c>
      <c r="E236" s="158">
        <v>17682</v>
      </c>
      <c r="F236" s="158">
        <v>8491</v>
      </c>
      <c r="G236" s="159">
        <v>9191</v>
      </c>
      <c r="H236" s="6"/>
    </row>
    <row r="237" spans="1:8" ht="13.5" customHeight="1" x14ac:dyDescent="0.25">
      <c r="A237" s="98" t="s">
        <v>82</v>
      </c>
      <c r="B237" s="495">
        <v>21814</v>
      </c>
      <c r="C237" s="162">
        <v>10614</v>
      </c>
      <c r="D237" s="163">
        <v>11200</v>
      </c>
      <c r="E237" s="162">
        <v>17682</v>
      </c>
      <c r="F237" s="162">
        <v>8491</v>
      </c>
      <c r="G237" s="163">
        <v>9191</v>
      </c>
    </row>
    <row r="238" spans="1:8" ht="28.5" customHeight="1" x14ac:dyDescent="0.25">
      <c r="A238" s="198" t="s">
        <v>838</v>
      </c>
      <c r="B238" s="495">
        <v>7</v>
      </c>
      <c r="C238" s="162">
        <v>5</v>
      </c>
      <c r="D238" s="163">
        <v>2</v>
      </c>
      <c r="E238" s="162">
        <v>13</v>
      </c>
      <c r="F238" s="162">
        <v>5</v>
      </c>
      <c r="G238" s="163">
        <v>8</v>
      </c>
    </row>
    <row r="239" spans="1:8" ht="15" x14ac:dyDescent="0.25">
      <c r="A239" s="98" t="s">
        <v>329</v>
      </c>
      <c r="B239" s="495">
        <v>7</v>
      </c>
      <c r="C239" s="162">
        <v>5</v>
      </c>
      <c r="D239" s="163">
        <v>2</v>
      </c>
      <c r="E239" s="162">
        <v>13</v>
      </c>
      <c r="F239" s="162">
        <v>5</v>
      </c>
      <c r="G239" s="163">
        <v>8</v>
      </c>
    </row>
    <row r="240" spans="1:8" ht="15" customHeight="1" x14ac:dyDescent="0.25">
      <c r="A240" s="98" t="s">
        <v>122</v>
      </c>
      <c r="B240" s="495">
        <v>21807</v>
      </c>
      <c r="C240" s="162">
        <v>10609</v>
      </c>
      <c r="D240" s="163">
        <v>11198</v>
      </c>
      <c r="E240" s="162">
        <v>17669</v>
      </c>
      <c r="F240" s="162">
        <v>8486</v>
      </c>
      <c r="G240" s="163">
        <v>9183</v>
      </c>
    </row>
    <row r="241" spans="1:7" s="8" customFormat="1" ht="15" x14ac:dyDescent="0.25">
      <c r="A241" s="97" t="s">
        <v>937</v>
      </c>
      <c r="B241" s="496">
        <v>611</v>
      </c>
      <c r="C241" s="160">
        <v>306</v>
      </c>
      <c r="D241" s="161">
        <v>305</v>
      </c>
      <c r="E241" s="160">
        <v>504</v>
      </c>
      <c r="F241" s="160">
        <v>255</v>
      </c>
      <c r="G241" s="161">
        <v>249</v>
      </c>
    </row>
    <row r="242" spans="1:7" ht="13.5" customHeight="1" x14ac:dyDescent="0.25">
      <c r="A242" s="111" t="s">
        <v>330</v>
      </c>
      <c r="B242" s="495">
        <v>611</v>
      </c>
      <c r="C242" s="162">
        <v>306</v>
      </c>
      <c r="D242" s="163">
        <v>305</v>
      </c>
      <c r="E242" s="162">
        <v>504</v>
      </c>
      <c r="F242" s="162">
        <v>255</v>
      </c>
      <c r="G242" s="163">
        <v>249</v>
      </c>
    </row>
    <row r="243" spans="1:7" s="8" customFormat="1" ht="15" x14ac:dyDescent="0.25">
      <c r="A243" s="97" t="s">
        <v>938</v>
      </c>
      <c r="B243" s="496">
        <v>12021</v>
      </c>
      <c r="C243" s="160">
        <v>5648</v>
      </c>
      <c r="D243" s="161">
        <v>6373</v>
      </c>
      <c r="E243" s="160">
        <v>10995</v>
      </c>
      <c r="F243" s="160">
        <v>5113</v>
      </c>
      <c r="G243" s="161">
        <v>5882</v>
      </c>
    </row>
    <row r="244" spans="1:7" ht="15" x14ac:dyDescent="0.25">
      <c r="A244" s="111" t="s">
        <v>331</v>
      </c>
      <c r="B244" s="495">
        <v>8127</v>
      </c>
      <c r="C244" s="162">
        <v>3783</v>
      </c>
      <c r="D244" s="163">
        <v>4344</v>
      </c>
      <c r="E244" s="162">
        <v>7408</v>
      </c>
      <c r="F244" s="162">
        <v>3391</v>
      </c>
      <c r="G244" s="163">
        <v>4017</v>
      </c>
    </row>
    <row r="245" spans="1:7" ht="15" x14ac:dyDescent="0.25">
      <c r="A245" s="111" t="s">
        <v>332</v>
      </c>
      <c r="B245" s="495">
        <v>264</v>
      </c>
      <c r="C245" s="162">
        <v>127</v>
      </c>
      <c r="D245" s="163">
        <v>137</v>
      </c>
      <c r="E245" s="162">
        <v>217</v>
      </c>
      <c r="F245" s="162">
        <v>108</v>
      </c>
      <c r="G245" s="163">
        <v>109</v>
      </c>
    </row>
    <row r="246" spans="1:7" ht="13.5" customHeight="1" x14ac:dyDescent="0.25">
      <c r="A246" s="111" t="s">
        <v>333</v>
      </c>
      <c r="B246" s="495">
        <v>201</v>
      </c>
      <c r="C246" s="162">
        <v>99</v>
      </c>
      <c r="D246" s="163">
        <v>102</v>
      </c>
      <c r="E246" s="162">
        <v>149</v>
      </c>
      <c r="F246" s="162">
        <v>68</v>
      </c>
      <c r="G246" s="163">
        <v>81</v>
      </c>
    </row>
    <row r="247" spans="1:7" ht="15" x14ac:dyDescent="0.25">
      <c r="A247" s="111" t="s">
        <v>334</v>
      </c>
      <c r="B247" s="495">
        <v>1444</v>
      </c>
      <c r="C247" s="162">
        <v>671</v>
      </c>
      <c r="D247" s="163">
        <v>773</v>
      </c>
      <c r="E247" s="162">
        <v>1415</v>
      </c>
      <c r="F247" s="162">
        <v>664</v>
      </c>
      <c r="G247" s="163">
        <v>751</v>
      </c>
    </row>
    <row r="248" spans="1:7" ht="15" x14ac:dyDescent="0.25">
      <c r="A248" s="111" t="s">
        <v>335</v>
      </c>
      <c r="B248" s="495">
        <v>193</v>
      </c>
      <c r="C248" s="162">
        <v>102</v>
      </c>
      <c r="D248" s="163">
        <v>91</v>
      </c>
      <c r="E248" s="162">
        <v>184</v>
      </c>
      <c r="F248" s="162">
        <v>96</v>
      </c>
      <c r="G248" s="163">
        <v>88</v>
      </c>
    </row>
    <row r="249" spans="1:7" ht="15" x14ac:dyDescent="0.25">
      <c r="A249" s="111" t="s">
        <v>336</v>
      </c>
      <c r="B249" s="495">
        <v>984</v>
      </c>
      <c r="C249" s="162">
        <v>474</v>
      </c>
      <c r="D249" s="163">
        <v>510</v>
      </c>
      <c r="E249" s="162">
        <v>921</v>
      </c>
      <c r="F249" s="162">
        <v>459</v>
      </c>
      <c r="G249" s="163">
        <v>462</v>
      </c>
    </row>
    <row r="250" spans="1:7" ht="15" x14ac:dyDescent="0.25">
      <c r="A250" s="111" t="s">
        <v>337</v>
      </c>
      <c r="B250" s="495">
        <v>615</v>
      </c>
      <c r="C250" s="162">
        <v>299</v>
      </c>
      <c r="D250" s="163">
        <v>316</v>
      </c>
      <c r="E250" s="162">
        <v>550</v>
      </c>
      <c r="F250" s="162">
        <v>259</v>
      </c>
      <c r="G250" s="163">
        <v>291</v>
      </c>
    </row>
    <row r="251" spans="1:7" ht="15" x14ac:dyDescent="0.25">
      <c r="A251" s="111" t="s">
        <v>338</v>
      </c>
      <c r="B251" s="495">
        <v>193</v>
      </c>
      <c r="C251" s="162">
        <v>93</v>
      </c>
      <c r="D251" s="163">
        <v>100</v>
      </c>
      <c r="E251" s="162">
        <v>151</v>
      </c>
      <c r="F251" s="162">
        <v>68</v>
      </c>
      <c r="G251" s="163">
        <v>83</v>
      </c>
    </row>
    <row r="252" spans="1:7" s="8" customFormat="1" ht="15" x14ac:dyDescent="0.25">
      <c r="A252" s="219" t="s">
        <v>1044</v>
      </c>
      <c r="B252" s="496">
        <v>227</v>
      </c>
      <c r="C252" s="220">
        <v>127</v>
      </c>
      <c r="D252" s="160">
        <v>100</v>
      </c>
      <c r="E252" s="160">
        <v>129</v>
      </c>
      <c r="F252" s="220">
        <v>67</v>
      </c>
      <c r="G252" s="161">
        <v>62</v>
      </c>
    </row>
    <row r="253" spans="1:7" ht="15" x14ac:dyDescent="0.25">
      <c r="A253" s="111" t="s">
        <v>339</v>
      </c>
      <c r="B253" s="495">
        <v>208</v>
      </c>
      <c r="C253" s="162">
        <v>114</v>
      </c>
      <c r="D253" s="163">
        <v>94</v>
      </c>
      <c r="E253" s="162">
        <v>122</v>
      </c>
      <c r="F253" s="162">
        <v>62</v>
      </c>
      <c r="G253" s="163">
        <v>60</v>
      </c>
    </row>
    <row r="254" spans="1:7" ht="15" x14ac:dyDescent="0.25">
      <c r="A254" s="111" t="s">
        <v>340</v>
      </c>
      <c r="B254" s="495">
        <v>19</v>
      </c>
      <c r="C254" s="162">
        <v>13</v>
      </c>
      <c r="D254" s="163">
        <v>6</v>
      </c>
      <c r="E254" s="162">
        <v>7</v>
      </c>
      <c r="F254" s="162">
        <v>5</v>
      </c>
      <c r="G254" s="163">
        <v>2</v>
      </c>
    </row>
    <row r="255" spans="1:7" s="8" customFormat="1" ht="15" x14ac:dyDescent="0.25">
      <c r="A255" s="97" t="s">
        <v>939</v>
      </c>
      <c r="B255" s="496">
        <v>2356</v>
      </c>
      <c r="C255" s="160">
        <v>1182</v>
      </c>
      <c r="D255" s="161">
        <v>1174</v>
      </c>
      <c r="E255" s="160">
        <v>1837</v>
      </c>
      <c r="F255" s="160">
        <v>902</v>
      </c>
      <c r="G255" s="161">
        <v>935</v>
      </c>
    </row>
    <row r="256" spans="1:7" ht="15" x14ac:dyDescent="0.25">
      <c r="A256" s="111" t="s">
        <v>341</v>
      </c>
      <c r="B256" s="495">
        <v>2351</v>
      </c>
      <c r="C256" s="162">
        <v>1177</v>
      </c>
      <c r="D256" s="163">
        <v>1174</v>
      </c>
      <c r="E256" s="162">
        <v>1837</v>
      </c>
      <c r="F256" s="162">
        <v>902</v>
      </c>
      <c r="G256" s="163">
        <v>935</v>
      </c>
    </row>
    <row r="257" spans="1:7" ht="15" x14ac:dyDescent="0.25">
      <c r="A257" s="111" t="s">
        <v>342</v>
      </c>
      <c r="B257" s="495">
        <v>5</v>
      </c>
      <c r="C257" s="162">
        <v>5</v>
      </c>
      <c r="D257" s="163" t="s">
        <v>15</v>
      </c>
      <c r="E257" s="162" t="s">
        <v>15</v>
      </c>
      <c r="F257" s="162" t="s">
        <v>15</v>
      </c>
      <c r="G257" s="163" t="s">
        <v>15</v>
      </c>
    </row>
    <row r="258" spans="1:7" s="8" customFormat="1" ht="15" x14ac:dyDescent="0.25">
      <c r="A258" s="97" t="s">
        <v>940</v>
      </c>
      <c r="B258" s="496">
        <v>1354</v>
      </c>
      <c r="C258" s="160">
        <v>679</v>
      </c>
      <c r="D258" s="161">
        <v>675</v>
      </c>
      <c r="E258" s="160">
        <v>944</v>
      </c>
      <c r="F258" s="160">
        <v>482</v>
      </c>
      <c r="G258" s="161">
        <v>462</v>
      </c>
    </row>
    <row r="259" spans="1:7" ht="15" x14ac:dyDescent="0.25">
      <c r="A259" s="111" t="s">
        <v>343</v>
      </c>
      <c r="B259" s="495">
        <v>538</v>
      </c>
      <c r="C259" s="162">
        <v>260</v>
      </c>
      <c r="D259" s="163">
        <v>278</v>
      </c>
      <c r="E259" s="162">
        <v>437</v>
      </c>
      <c r="F259" s="162">
        <v>226</v>
      </c>
      <c r="G259" s="163">
        <v>211</v>
      </c>
    </row>
    <row r="260" spans="1:7" ht="15" x14ac:dyDescent="0.25">
      <c r="A260" s="111" t="s">
        <v>344</v>
      </c>
      <c r="B260" s="495">
        <v>244</v>
      </c>
      <c r="C260" s="162">
        <v>117</v>
      </c>
      <c r="D260" s="163">
        <v>127</v>
      </c>
      <c r="E260" s="162">
        <v>197</v>
      </c>
      <c r="F260" s="162">
        <v>92</v>
      </c>
      <c r="G260" s="163">
        <v>105</v>
      </c>
    </row>
    <row r="261" spans="1:7" ht="15" x14ac:dyDescent="0.25">
      <c r="A261" s="111" t="s">
        <v>345</v>
      </c>
      <c r="B261" s="495">
        <v>41</v>
      </c>
      <c r="C261" s="162">
        <v>25</v>
      </c>
      <c r="D261" s="163">
        <v>16</v>
      </c>
      <c r="E261" s="162">
        <v>16</v>
      </c>
      <c r="F261" s="162">
        <v>11</v>
      </c>
      <c r="G261" s="163">
        <v>5</v>
      </c>
    </row>
    <row r="262" spans="1:7" ht="15" x14ac:dyDescent="0.25">
      <c r="A262" s="111" t="s">
        <v>346</v>
      </c>
      <c r="B262" s="495">
        <v>531</v>
      </c>
      <c r="C262" s="162">
        <v>277</v>
      </c>
      <c r="D262" s="163">
        <v>254</v>
      </c>
      <c r="E262" s="162">
        <v>294</v>
      </c>
      <c r="F262" s="162">
        <v>153</v>
      </c>
      <c r="G262" s="163">
        <v>141</v>
      </c>
    </row>
    <row r="263" spans="1:7" s="8" customFormat="1" ht="15" x14ac:dyDescent="0.25">
      <c r="A263" s="97" t="s">
        <v>941</v>
      </c>
      <c r="B263" s="496">
        <v>425</v>
      </c>
      <c r="C263" s="160">
        <v>220</v>
      </c>
      <c r="D263" s="161">
        <v>205</v>
      </c>
      <c r="E263" s="160">
        <v>290</v>
      </c>
      <c r="F263" s="160">
        <v>153</v>
      </c>
      <c r="G263" s="161">
        <v>137</v>
      </c>
    </row>
    <row r="264" spans="1:7" ht="13.5" customHeight="1" x14ac:dyDescent="0.25">
      <c r="A264" s="111" t="s">
        <v>347</v>
      </c>
      <c r="B264" s="495">
        <v>295</v>
      </c>
      <c r="C264" s="162">
        <v>151</v>
      </c>
      <c r="D264" s="163">
        <v>144</v>
      </c>
      <c r="E264" s="162">
        <v>247</v>
      </c>
      <c r="F264" s="162">
        <v>128</v>
      </c>
      <c r="G264" s="163">
        <v>119</v>
      </c>
    </row>
    <row r="265" spans="1:7" ht="15" x14ac:dyDescent="0.25">
      <c r="A265" s="111" t="s">
        <v>348</v>
      </c>
      <c r="B265" s="495">
        <v>130</v>
      </c>
      <c r="C265" s="162">
        <v>69</v>
      </c>
      <c r="D265" s="163">
        <v>61</v>
      </c>
      <c r="E265" s="162">
        <v>43</v>
      </c>
      <c r="F265" s="162">
        <v>25</v>
      </c>
      <c r="G265" s="163">
        <v>18</v>
      </c>
    </row>
    <row r="266" spans="1:7" s="8" customFormat="1" ht="15" customHeight="1" x14ac:dyDescent="0.25">
      <c r="A266" s="501" t="s">
        <v>942</v>
      </c>
      <c r="B266" s="502">
        <v>2366</v>
      </c>
      <c r="C266" s="503">
        <v>1194</v>
      </c>
      <c r="D266" s="504">
        <v>1172</v>
      </c>
      <c r="E266" s="160">
        <v>1301</v>
      </c>
      <c r="F266" s="160">
        <v>648</v>
      </c>
      <c r="G266" s="161">
        <v>653</v>
      </c>
    </row>
    <row r="267" spans="1:7" ht="15" x14ac:dyDescent="0.25">
      <c r="A267" s="111" t="s">
        <v>349</v>
      </c>
      <c r="B267" s="495">
        <v>1700</v>
      </c>
      <c r="C267" s="162">
        <v>859</v>
      </c>
      <c r="D267" s="163">
        <v>841</v>
      </c>
      <c r="E267" s="162">
        <v>914</v>
      </c>
      <c r="F267" s="162">
        <v>455</v>
      </c>
      <c r="G267" s="163">
        <v>459</v>
      </c>
    </row>
    <row r="268" spans="1:7" ht="15" x14ac:dyDescent="0.25">
      <c r="A268" s="111" t="s">
        <v>350</v>
      </c>
      <c r="B268" s="495">
        <v>2</v>
      </c>
      <c r="C268" s="162">
        <v>2</v>
      </c>
      <c r="D268" s="163" t="s">
        <v>15</v>
      </c>
      <c r="E268" s="162" t="s">
        <v>15</v>
      </c>
      <c r="F268" s="162" t="s">
        <v>15</v>
      </c>
      <c r="G268" s="163" t="s">
        <v>15</v>
      </c>
    </row>
    <row r="269" spans="1:7" ht="15" x14ac:dyDescent="0.25">
      <c r="A269" s="111" t="s">
        <v>351</v>
      </c>
      <c r="B269" s="495">
        <v>438</v>
      </c>
      <c r="C269" s="162">
        <v>205</v>
      </c>
      <c r="D269" s="163">
        <v>233</v>
      </c>
      <c r="E269" s="162">
        <v>322</v>
      </c>
      <c r="F269" s="162">
        <v>148</v>
      </c>
      <c r="G269" s="163">
        <v>174</v>
      </c>
    </row>
    <row r="270" spans="1:7" s="494" customFormat="1" ht="15" x14ac:dyDescent="0.25">
      <c r="A270" s="491" t="s">
        <v>354</v>
      </c>
      <c r="B270" s="498">
        <v>226</v>
      </c>
      <c r="C270" s="499">
        <v>128</v>
      </c>
      <c r="D270" s="499">
        <v>98</v>
      </c>
      <c r="E270" s="492">
        <v>65</v>
      </c>
      <c r="F270" s="492">
        <v>45</v>
      </c>
      <c r="G270" s="493">
        <v>20</v>
      </c>
    </row>
    <row r="271" spans="1:7" s="8" customFormat="1" ht="15" x14ac:dyDescent="0.25">
      <c r="A271" s="97" t="s">
        <v>943</v>
      </c>
      <c r="B271" s="496">
        <v>809</v>
      </c>
      <c r="C271" s="160">
        <v>427</v>
      </c>
      <c r="D271" s="161">
        <v>382</v>
      </c>
      <c r="E271" s="160">
        <v>555</v>
      </c>
      <c r="F271" s="160">
        <v>291</v>
      </c>
      <c r="G271" s="161">
        <v>264</v>
      </c>
    </row>
    <row r="272" spans="1:7" ht="15" x14ac:dyDescent="0.25">
      <c r="A272" s="206" t="s">
        <v>352</v>
      </c>
      <c r="B272" s="497">
        <v>536</v>
      </c>
      <c r="C272" s="166">
        <v>272</v>
      </c>
      <c r="D272" s="167">
        <v>264</v>
      </c>
      <c r="E272" s="166">
        <v>360</v>
      </c>
      <c r="F272" s="166">
        <v>182</v>
      </c>
      <c r="G272" s="167">
        <v>178</v>
      </c>
    </row>
    <row r="273" spans="1:7" ht="15" x14ac:dyDescent="0.25">
      <c r="A273" s="216"/>
      <c r="B273" s="217"/>
      <c r="C273" s="217"/>
      <c r="D273" s="218"/>
      <c r="E273" s="217"/>
      <c r="F273" s="217"/>
      <c r="G273" s="217"/>
    </row>
    <row r="274" spans="1:7" ht="14.25" customHeight="1" x14ac:dyDescent="0.25">
      <c r="A274" s="572" t="s">
        <v>1042</v>
      </c>
      <c r="B274" s="572"/>
      <c r="C274" s="572"/>
      <c r="D274" s="572"/>
      <c r="E274" s="572"/>
      <c r="F274" s="572"/>
      <c r="G274" s="572"/>
    </row>
    <row r="275" spans="1:7" ht="15" x14ac:dyDescent="0.25">
      <c r="A275" s="568"/>
      <c r="B275" s="570" t="s">
        <v>62</v>
      </c>
      <c r="C275" s="570"/>
      <c r="D275" s="571"/>
      <c r="E275" s="570" t="s">
        <v>1049</v>
      </c>
      <c r="F275" s="570"/>
      <c r="G275" s="571"/>
    </row>
    <row r="276" spans="1:7" ht="15" x14ac:dyDescent="0.25">
      <c r="A276" s="573"/>
      <c r="B276" s="44" t="s">
        <v>96</v>
      </c>
      <c r="C276" s="44" t="s">
        <v>13</v>
      </c>
      <c r="D276" s="44" t="s">
        <v>14</v>
      </c>
      <c r="E276" s="44" t="s">
        <v>96</v>
      </c>
      <c r="F276" s="44" t="s">
        <v>13</v>
      </c>
      <c r="G276" s="94" t="s">
        <v>14</v>
      </c>
    </row>
    <row r="277" spans="1:7" ht="15" x14ac:dyDescent="0.25">
      <c r="A277" s="111" t="s">
        <v>353</v>
      </c>
      <c r="B277" s="495">
        <v>273</v>
      </c>
      <c r="C277" s="162">
        <v>155</v>
      </c>
      <c r="D277" s="163">
        <v>118</v>
      </c>
      <c r="E277" s="162">
        <v>195</v>
      </c>
      <c r="F277" s="162">
        <v>109</v>
      </c>
      <c r="G277" s="163">
        <v>86</v>
      </c>
    </row>
    <row r="278" spans="1:7" s="8" customFormat="1" ht="15" x14ac:dyDescent="0.25">
      <c r="A278" s="97" t="s">
        <v>944</v>
      </c>
      <c r="B278" s="496">
        <v>605</v>
      </c>
      <c r="C278" s="160">
        <v>296</v>
      </c>
      <c r="D278" s="161">
        <v>309</v>
      </c>
      <c r="E278" s="160">
        <v>407</v>
      </c>
      <c r="F278" s="160">
        <v>209</v>
      </c>
      <c r="G278" s="161">
        <v>198</v>
      </c>
    </row>
    <row r="279" spans="1:7" ht="15" x14ac:dyDescent="0.25">
      <c r="A279" s="111" t="s">
        <v>355</v>
      </c>
      <c r="B279" s="495">
        <v>351</v>
      </c>
      <c r="C279" s="162">
        <v>171</v>
      </c>
      <c r="D279" s="163">
        <v>180</v>
      </c>
      <c r="E279" s="162">
        <v>286</v>
      </c>
      <c r="F279" s="162">
        <v>147</v>
      </c>
      <c r="G279" s="163">
        <v>139</v>
      </c>
    </row>
    <row r="280" spans="1:7" ht="15" x14ac:dyDescent="0.25">
      <c r="A280" s="111" t="s">
        <v>356</v>
      </c>
      <c r="B280" s="495">
        <v>254</v>
      </c>
      <c r="C280" s="162">
        <v>125</v>
      </c>
      <c r="D280" s="163">
        <v>129</v>
      </c>
      <c r="E280" s="162">
        <v>121</v>
      </c>
      <c r="F280" s="162">
        <v>62</v>
      </c>
      <c r="G280" s="163">
        <v>59</v>
      </c>
    </row>
    <row r="281" spans="1:7" s="8" customFormat="1" ht="15" x14ac:dyDescent="0.25">
      <c r="A281" s="97" t="s">
        <v>945</v>
      </c>
      <c r="B281" s="496">
        <v>286</v>
      </c>
      <c r="C281" s="160">
        <v>144</v>
      </c>
      <c r="D281" s="161">
        <v>142</v>
      </c>
      <c r="E281" s="160">
        <v>246</v>
      </c>
      <c r="F281" s="160">
        <v>125</v>
      </c>
      <c r="G281" s="161">
        <v>121</v>
      </c>
    </row>
    <row r="282" spans="1:7" ht="15" x14ac:dyDescent="0.25">
      <c r="A282" s="111" t="s">
        <v>357</v>
      </c>
      <c r="B282" s="495">
        <v>286</v>
      </c>
      <c r="C282" s="162">
        <v>144</v>
      </c>
      <c r="D282" s="163">
        <v>142</v>
      </c>
      <c r="E282" s="162">
        <v>246</v>
      </c>
      <c r="F282" s="162">
        <v>125</v>
      </c>
      <c r="G282" s="163">
        <v>121</v>
      </c>
    </row>
    <row r="283" spans="1:7" s="8" customFormat="1" ht="15" x14ac:dyDescent="0.25">
      <c r="A283" s="97" t="s">
        <v>946</v>
      </c>
      <c r="B283" s="496">
        <v>460</v>
      </c>
      <c r="C283" s="160">
        <v>232</v>
      </c>
      <c r="D283" s="161">
        <v>228</v>
      </c>
      <c r="E283" s="160">
        <v>275</v>
      </c>
      <c r="F283" s="160">
        <v>145</v>
      </c>
      <c r="G283" s="161">
        <v>130</v>
      </c>
    </row>
    <row r="284" spans="1:7" ht="15" x14ac:dyDescent="0.25">
      <c r="A284" s="111" t="s">
        <v>358</v>
      </c>
      <c r="B284" s="495">
        <v>460</v>
      </c>
      <c r="C284" s="162">
        <v>232</v>
      </c>
      <c r="D284" s="163">
        <v>228</v>
      </c>
      <c r="E284" s="162">
        <v>275</v>
      </c>
      <c r="F284" s="162">
        <v>145</v>
      </c>
      <c r="G284" s="163">
        <v>130</v>
      </c>
    </row>
    <row r="285" spans="1:7" s="8" customFormat="1" ht="15" x14ac:dyDescent="0.25">
      <c r="A285" s="97" t="s">
        <v>947</v>
      </c>
      <c r="B285" s="496">
        <v>287</v>
      </c>
      <c r="C285" s="160">
        <v>154</v>
      </c>
      <c r="D285" s="161">
        <v>133</v>
      </c>
      <c r="E285" s="160">
        <v>186</v>
      </c>
      <c r="F285" s="160">
        <v>96</v>
      </c>
      <c r="G285" s="161">
        <v>90</v>
      </c>
    </row>
    <row r="286" spans="1:7" ht="15" x14ac:dyDescent="0.25">
      <c r="A286" s="111" t="s">
        <v>359</v>
      </c>
      <c r="B286" s="495">
        <v>216</v>
      </c>
      <c r="C286" s="162">
        <v>116</v>
      </c>
      <c r="D286" s="163">
        <v>100</v>
      </c>
      <c r="E286" s="162">
        <v>154</v>
      </c>
      <c r="F286" s="162">
        <v>79</v>
      </c>
      <c r="G286" s="163">
        <v>75</v>
      </c>
    </row>
    <row r="287" spans="1:7" ht="15" x14ac:dyDescent="0.25">
      <c r="A287" s="111" t="s">
        <v>360</v>
      </c>
      <c r="B287" s="495">
        <v>71</v>
      </c>
      <c r="C287" s="162">
        <v>38</v>
      </c>
      <c r="D287" s="163">
        <v>33</v>
      </c>
      <c r="E287" s="162">
        <v>32</v>
      </c>
      <c r="F287" s="162">
        <v>17</v>
      </c>
      <c r="G287" s="163">
        <v>15</v>
      </c>
    </row>
    <row r="288" spans="1:7" ht="15" x14ac:dyDescent="0.25">
      <c r="A288" s="98"/>
      <c r="B288" s="495"/>
      <c r="C288" s="162"/>
      <c r="D288" s="163"/>
      <c r="E288" s="162"/>
      <c r="F288" s="162"/>
      <c r="G288" s="163"/>
    </row>
    <row r="289" spans="1:10" s="36" customFormat="1" ht="18" customHeight="1" x14ac:dyDescent="0.3">
      <c r="A289" s="96" t="s">
        <v>784</v>
      </c>
      <c r="B289" s="158">
        <v>20967</v>
      </c>
      <c r="C289" s="158">
        <v>10026</v>
      </c>
      <c r="D289" s="159">
        <v>10941</v>
      </c>
      <c r="E289" s="158">
        <v>20414</v>
      </c>
      <c r="F289" s="158">
        <v>9834</v>
      </c>
      <c r="G289" s="159">
        <v>10580</v>
      </c>
      <c r="H289" s="6"/>
      <c r="I289" s="6"/>
      <c r="J289" s="6"/>
    </row>
    <row r="290" spans="1:10" s="8" customFormat="1" ht="15" x14ac:dyDescent="0.25">
      <c r="A290" s="97" t="s">
        <v>948</v>
      </c>
      <c r="B290" s="160">
        <v>2118</v>
      </c>
      <c r="C290" s="160">
        <v>1023</v>
      </c>
      <c r="D290" s="161">
        <v>1095</v>
      </c>
      <c r="E290" s="160">
        <v>1926</v>
      </c>
      <c r="F290" s="160">
        <v>976</v>
      </c>
      <c r="G290" s="161">
        <v>950</v>
      </c>
    </row>
    <row r="291" spans="1:10" ht="15" x14ac:dyDescent="0.25">
      <c r="A291" s="111" t="s">
        <v>363</v>
      </c>
      <c r="B291" s="162">
        <v>1188</v>
      </c>
      <c r="C291" s="162">
        <v>577</v>
      </c>
      <c r="D291" s="163">
        <v>611</v>
      </c>
      <c r="E291" s="162">
        <v>1118</v>
      </c>
      <c r="F291" s="162">
        <v>565</v>
      </c>
      <c r="G291" s="163">
        <v>553</v>
      </c>
    </row>
    <row r="292" spans="1:10" ht="15" x14ac:dyDescent="0.25">
      <c r="A292" s="111" t="s">
        <v>364</v>
      </c>
      <c r="B292" s="162">
        <v>48</v>
      </c>
      <c r="C292" s="162">
        <v>21</v>
      </c>
      <c r="D292" s="163">
        <v>27</v>
      </c>
      <c r="E292" s="162">
        <v>38</v>
      </c>
      <c r="F292" s="162">
        <v>20</v>
      </c>
      <c r="G292" s="163">
        <v>18</v>
      </c>
    </row>
    <row r="293" spans="1:10" ht="15" x14ac:dyDescent="0.25">
      <c r="A293" s="111" t="s">
        <v>365</v>
      </c>
      <c r="B293" s="162">
        <v>67</v>
      </c>
      <c r="C293" s="162">
        <v>31</v>
      </c>
      <c r="D293" s="163">
        <v>36</v>
      </c>
      <c r="E293" s="162">
        <v>58</v>
      </c>
      <c r="F293" s="162">
        <v>29</v>
      </c>
      <c r="G293" s="163">
        <v>29</v>
      </c>
    </row>
    <row r="294" spans="1:10" ht="15" x14ac:dyDescent="0.25">
      <c r="A294" s="111" t="s">
        <v>366</v>
      </c>
      <c r="B294" s="162">
        <v>249</v>
      </c>
      <c r="C294" s="162">
        <v>119</v>
      </c>
      <c r="D294" s="163">
        <v>130</v>
      </c>
      <c r="E294" s="162">
        <v>224</v>
      </c>
      <c r="F294" s="162">
        <v>110</v>
      </c>
      <c r="G294" s="163">
        <v>114</v>
      </c>
    </row>
    <row r="295" spans="1:10" ht="15" x14ac:dyDescent="0.25">
      <c r="A295" s="111" t="s">
        <v>367</v>
      </c>
      <c r="B295" s="162">
        <v>1</v>
      </c>
      <c r="C295" s="162">
        <v>1</v>
      </c>
      <c r="D295" s="163" t="s">
        <v>15</v>
      </c>
      <c r="E295" s="162">
        <v>2</v>
      </c>
      <c r="F295" s="162">
        <v>2</v>
      </c>
      <c r="G295" s="163" t="s">
        <v>15</v>
      </c>
    </row>
    <row r="296" spans="1:10" ht="15" x14ac:dyDescent="0.25">
      <c r="A296" s="111" t="s">
        <v>368</v>
      </c>
      <c r="B296" s="162">
        <v>135</v>
      </c>
      <c r="C296" s="162">
        <v>66</v>
      </c>
      <c r="D296" s="163">
        <v>69</v>
      </c>
      <c r="E296" s="162">
        <v>95</v>
      </c>
      <c r="F296" s="162">
        <v>52</v>
      </c>
      <c r="G296" s="163">
        <v>43</v>
      </c>
    </row>
    <row r="297" spans="1:10" ht="14.25" customHeight="1" x14ac:dyDescent="0.25">
      <c r="A297" s="111" t="s">
        <v>369</v>
      </c>
      <c r="B297" s="162">
        <v>430</v>
      </c>
      <c r="C297" s="162">
        <v>208</v>
      </c>
      <c r="D297" s="162">
        <v>222</v>
      </c>
      <c r="E297" s="162">
        <v>391</v>
      </c>
      <c r="F297" s="162">
        <v>198</v>
      </c>
      <c r="G297" s="163">
        <v>193</v>
      </c>
    </row>
    <row r="298" spans="1:10" s="8" customFormat="1" ht="15" x14ac:dyDescent="0.25">
      <c r="A298" s="97" t="s">
        <v>949</v>
      </c>
      <c r="B298" s="160">
        <v>8548</v>
      </c>
      <c r="C298" s="160">
        <v>4019</v>
      </c>
      <c r="D298" s="161">
        <v>4529</v>
      </c>
      <c r="E298" s="160">
        <v>8707</v>
      </c>
      <c r="F298" s="160">
        <v>4031</v>
      </c>
      <c r="G298" s="161">
        <v>4676</v>
      </c>
    </row>
    <row r="299" spans="1:10" ht="15" x14ac:dyDescent="0.25">
      <c r="A299" s="111" t="s">
        <v>373</v>
      </c>
      <c r="B299" s="162">
        <v>8174</v>
      </c>
      <c r="C299" s="162">
        <v>3843</v>
      </c>
      <c r="D299" s="163">
        <v>4331</v>
      </c>
      <c r="E299" s="162">
        <v>8393</v>
      </c>
      <c r="F299" s="162">
        <v>3876</v>
      </c>
      <c r="G299" s="163">
        <v>4517</v>
      </c>
    </row>
    <row r="300" spans="1:10" ht="15" x14ac:dyDescent="0.25">
      <c r="A300" s="111" t="s">
        <v>374</v>
      </c>
      <c r="B300" s="162">
        <v>4</v>
      </c>
      <c r="C300" s="162">
        <v>2</v>
      </c>
      <c r="D300" s="163">
        <v>2</v>
      </c>
      <c r="E300" s="162">
        <v>11</v>
      </c>
      <c r="F300" s="162">
        <v>7</v>
      </c>
      <c r="G300" s="163">
        <v>4</v>
      </c>
    </row>
    <row r="301" spans="1:10" ht="14.25" customHeight="1" x14ac:dyDescent="0.25">
      <c r="A301" s="111" t="s">
        <v>375</v>
      </c>
      <c r="B301" s="162">
        <v>370</v>
      </c>
      <c r="C301" s="162">
        <v>174</v>
      </c>
      <c r="D301" s="163">
        <v>196</v>
      </c>
      <c r="E301" s="162">
        <v>303</v>
      </c>
      <c r="F301" s="162">
        <v>148</v>
      </c>
      <c r="G301" s="163">
        <v>155</v>
      </c>
    </row>
    <row r="302" spans="1:10" s="8" customFormat="1" ht="15" x14ac:dyDescent="0.25">
      <c r="A302" s="97" t="s">
        <v>950</v>
      </c>
      <c r="B302" s="160">
        <v>1429</v>
      </c>
      <c r="C302" s="160">
        <v>687</v>
      </c>
      <c r="D302" s="161">
        <v>742</v>
      </c>
      <c r="E302" s="160">
        <v>1183</v>
      </c>
      <c r="F302" s="160">
        <v>599</v>
      </c>
      <c r="G302" s="161">
        <v>584</v>
      </c>
    </row>
    <row r="303" spans="1:10" ht="15" x14ac:dyDescent="0.25">
      <c r="A303" s="111" t="s">
        <v>376</v>
      </c>
      <c r="B303" s="162">
        <v>437</v>
      </c>
      <c r="C303" s="162">
        <v>209</v>
      </c>
      <c r="D303" s="163">
        <v>228</v>
      </c>
      <c r="E303" s="162">
        <v>344</v>
      </c>
      <c r="F303" s="162">
        <v>181</v>
      </c>
      <c r="G303" s="163">
        <v>163</v>
      </c>
    </row>
    <row r="304" spans="1:10" ht="15" x14ac:dyDescent="0.25">
      <c r="A304" s="111" t="s">
        <v>377</v>
      </c>
      <c r="B304" s="162">
        <v>216</v>
      </c>
      <c r="C304" s="162">
        <v>103</v>
      </c>
      <c r="D304" s="163">
        <v>113</v>
      </c>
      <c r="E304" s="162">
        <v>187</v>
      </c>
      <c r="F304" s="162">
        <v>93</v>
      </c>
      <c r="G304" s="163">
        <v>94</v>
      </c>
    </row>
    <row r="305" spans="1:7" ht="15" x14ac:dyDescent="0.25">
      <c r="A305" s="111" t="s">
        <v>378</v>
      </c>
      <c r="B305" s="162">
        <v>87</v>
      </c>
      <c r="C305" s="162">
        <v>42</v>
      </c>
      <c r="D305" s="163">
        <v>45</v>
      </c>
      <c r="E305" s="162">
        <v>71</v>
      </c>
      <c r="F305" s="162">
        <v>40</v>
      </c>
      <c r="G305" s="163">
        <v>31</v>
      </c>
    </row>
    <row r="306" spans="1:7" ht="15" x14ac:dyDescent="0.25">
      <c r="A306" s="111" t="s">
        <v>379</v>
      </c>
      <c r="B306" s="162">
        <v>332</v>
      </c>
      <c r="C306" s="162">
        <v>166</v>
      </c>
      <c r="D306" s="163">
        <v>166</v>
      </c>
      <c r="E306" s="162">
        <v>269</v>
      </c>
      <c r="F306" s="162">
        <v>132</v>
      </c>
      <c r="G306" s="163">
        <v>137</v>
      </c>
    </row>
    <row r="307" spans="1:7" ht="15" x14ac:dyDescent="0.25">
      <c r="A307" s="111" t="s">
        <v>380</v>
      </c>
      <c r="B307" s="162">
        <v>357</v>
      </c>
      <c r="C307" s="162">
        <v>167</v>
      </c>
      <c r="D307" s="163">
        <v>190</v>
      </c>
      <c r="E307" s="162">
        <v>312</v>
      </c>
      <c r="F307" s="162">
        <v>153</v>
      </c>
      <c r="G307" s="163">
        <v>159</v>
      </c>
    </row>
    <row r="308" spans="1:7" s="8" customFormat="1" ht="15" x14ac:dyDescent="0.25">
      <c r="A308" s="97" t="s">
        <v>951</v>
      </c>
      <c r="B308" s="160">
        <v>1244</v>
      </c>
      <c r="C308" s="160">
        <v>611</v>
      </c>
      <c r="D308" s="161">
        <v>633</v>
      </c>
      <c r="E308" s="160">
        <v>1192</v>
      </c>
      <c r="F308" s="160">
        <v>572</v>
      </c>
      <c r="G308" s="161">
        <v>620</v>
      </c>
    </row>
    <row r="309" spans="1:7" ht="15" x14ac:dyDescent="0.25">
      <c r="A309" s="111" t="s">
        <v>381</v>
      </c>
      <c r="B309" s="162">
        <v>523</v>
      </c>
      <c r="C309" s="162">
        <v>255</v>
      </c>
      <c r="D309" s="163">
        <v>268</v>
      </c>
      <c r="E309" s="162">
        <v>524</v>
      </c>
      <c r="F309" s="162">
        <v>248</v>
      </c>
      <c r="G309" s="163">
        <v>276</v>
      </c>
    </row>
    <row r="310" spans="1:7" ht="15" x14ac:dyDescent="0.25">
      <c r="A310" s="111" t="s">
        <v>382</v>
      </c>
      <c r="B310" s="162">
        <v>131</v>
      </c>
      <c r="C310" s="162">
        <v>66</v>
      </c>
      <c r="D310" s="163">
        <v>65</v>
      </c>
      <c r="E310" s="162">
        <v>140</v>
      </c>
      <c r="F310" s="162">
        <v>63</v>
      </c>
      <c r="G310" s="163">
        <v>77</v>
      </c>
    </row>
    <row r="311" spans="1:7" ht="15" x14ac:dyDescent="0.25">
      <c r="A311" s="111" t="s">
        <v>383</v>
      </c>
      <c r="B311" s="162">
        <v>330</v>
      </c>
      <c r="C311" s="162">
        <v>164</v>
      </c>
      <c r="D311" s="163">
        <v>166</v>
      </c>
      <c r="E311" s="162">
        <v>337</v>
      </c>
      <c r="F311" s="162">
        <v>166</v>
      </c>
      <c r="G311" s="163">
        <v>171</v>
      </c>
    </row>
    <row r="312" spans="1:7" ht="15" x14ac:dyDescent="0.25">
      <c r="A312" s="111" t="s">
        <v>384</v>
      </c>
      <c r="B312" s="162">
        <v>260</v>
      </c>
      <c r="C312" s="162">
        <v>126</v>
      </c>
      <c r="D312" s="163">
        <v>134</v>
      </c>
      <c r="E312" s="162">
        <v>191</v>
      </c>
      <c r="F312" s="162">
        <v>95</v>
      </c>
      <c r="G312" s="163">
        <v>96</v>
      </c>
    </row>
    <row r="313" spans="1:7" s="8" customFormat="1" ht="17.25" customHeight="1" x14ac:dyDescent="0.25">
      <c r="A313" s="97" t="s">
        <v>952</v>
      </c>
      <c r="B313" s="160">
        <v>1564</v>
      </c>
      <c r="C313" s="160">
        <v>767</v>
      </c>
      <c r="D313" s="161">
        <v>797</v>
      </c>
      <c r="E313" s="160">
        <v>1549</v>
      </c>
      <c r="F313" s="160">
        <v>796</v>
      </c>
      <c r="G313" s="161">
        <v>753</v>
      </c>
    </row>
    <row r="314" spans="1:7" ht="15" x14ac:dyDescent="0.25">
      <c r="A314" s="111" t="s">
        <v>385</v>
      </c>
      <c r="B314" s="162">
        <v>716</v>
      </c>
      <c r="C314" s="162">
        <v>345</v>
      </c>
      <c r="D314" s="163">
        <v>371</v>
      </c>
      <c r="E314" s="162">
        <v>724</v>
      </c>
      <c r="F314" s="162">
        <v>373</v>
      </c>
      <c r="G314" s="163">
        <v>351</v>
      </c>
    </row>
    <row r="315" spans="1:7" ht="15" x14ac:dyDescent="0.25">
      <c r="A315" s="111" t="s">
        <v>386</v>
      </c>
      <c r="B315" s="162">
        <v>215</v>
      </c>
      <c r="C315" s="162">
        <v>112</v>
      </c>
      <c r="D315" s="163">
        <v>103</v>
      </c>
      <c r="E315" s="162">
        <v>224</v>
      </c>
      <c r="F315" s="162">
        <v>112</v>
      </c>
      <c r="G315" s="163">
        <v>112</v>
      </c>
    </row>
    <row r="316" spans="1:7" ht="15" x14ac:dyDescent="0.25">
      <c r="A316" s="111" t="s">
        <v>387</v>
      </c>
      <c r="B316" s="162">
        <v>229</v>
      </c>
      <c r="C316" s="162">
        <v>112</v>
      </c>
      <c r="D316" s="163">
        <v>117</v>
      </c>
      <c r="E316" s="162">
        <v>217</v>
      </c>
      <c r="F316" s="162">
        <v>118</v>
      </c>
      <c r="G316" s="163">
        <v>99</v>
      </c>
    </row>
    <row r="317" spans="1:7" ht="15" x14ac:dyDescent="0.25">
      <c r="A317" s="111" t="s">
        <v>388</v>
      </c>
      <c r="B317" s="162">
        <v>26</v>
      </c>
      <c r="C317" s="162">
        <v>15</v>
      </c>
      <c r="D317" s="163">
        <v>11</v>
      </c>
      <c r="E317" s="162">
        <v>22</v>
      </c>
      <c r="F317" s="162">
        <v>14</v>
      </c>
      <c r="G317" s="163">
        <v>8</v>
      </c>
    </row>
    <row r="318" spans="1:7" ht="15" x14ac:dyDescent="0.25">
      <c r="A318" s="206" t="s">
        <v>389</v>
      </c>
      <c r="B318" s="166">
        <v>185</v>
      </c>
      <c r="C318" s="166">
        <v>91</v>
      </c>
      <c r="D318" s="167">
        <v>94</v>
      </c>
      <c r="E318" s="166">
        <v>177</v>
      </c>
      <c r="F318" s="166">
        <v>82</v>
      </c>
      <c r="G318" s="167">
        <v>95</v>
      </c>
    </row>
    <row r="319" spans="1:7" ht="15" x14ac:dyDescent="0.25">
      <c r="A319" s="216"/>
      <c r="B319" s="217"/>
      <c r="C319" s="217"/>
      <c r="D319" s="217"/>
      <c r="E319" s="340"/>
      <c r="F319" s="340"/>
      <c r="G319" s="340"/>
    </row>
    <row r="320" spans="1:7" ht="15" x14ac:dyDescent="0.25">
      <c r="A320" s="216"/>
      <c r="B320" s="217"/>
      <c r="C320" s="217"/>
      <c r="D320" s="218"/>
      <c r="E320" s="217"/>
      <c r="F320" s="217"/>
      <c r="G320" s="217"/>
    </row>
    <row r="321" spans="1:7" ht="15" x14ac:dyDescent="0.25">
      <c r="A321" s="572" t="s">
        <v>1042</v>
      </c>
      <c r="B321" s="572"/>
      <c r="C321" s="572"/>
      <c r="D321" s="572"/>
      <c r="E321" s="572"/>
      <c r="F321" s="572"/>
      <c r="G321" s="572"/>
    </row>
    <row r="322" spans="1:7" ht="15" x14ac:dyDescent="0.25">
      <c r="A322" s="568"/>
      <c r="B322" s="570" t="s">
        <v>62</v>
      </c>
      <c r="C322" s="570"/>
      <c r="D322" s="571"/>
      <c r="E322" s="570" t="s">
        <v>1049</v>
      </c>
      <c r="F322" s="570"/>
      <c r="G322" s="571"/>
    </row>
    <row r="323" spans="1:7" ht="15" x14ac:dyDescent="0.25">
      <c r="A323" s="573"/>
      <c r="B323" s="44" t="s">
        <v>96</v>
      </c>
      <c r="C323" s="44" t="s">
        <v>13</v>
      </c>
      <c r="D323" s="44" t="s">
        <v>14</v>
      </c>
      <c r="E323" s="44" t="s">
        <v>96</v>
      </c>
      <c r="F323" s="44" t="s">
        <v>13</v>
      </c>
      <c r="G323" s="94" t="s">
        <v>14</v>
      </c>
    </row>
    <row r="324" spans="1:7" ht="15" x14ac:dyDescent="0.25">
      <c r="A324" s="111" t="s">
        <v>390</v>
      </c>
      <c r="B324" s="162">
        <v>193</v>
      </c>
      <c r="C324" s="162">
        <v>92</v>
      </c>
      <c r="D324" s="163">
        <v>101</v>
      </c>
      <c r="E324" s="162">
        <v>185</v>
      </c>
      <c r="F324" s="162">
        <v>97</v>
      </c>
      <c r="G324" s="163">
        <v>88</v>
      </c>
    </row>
    <row r="325" spans="1:7" s="8" customFormat="1" ht="15" x14ac:dyDescent="0.25">
      <c r="A325" s="97" t="s">
        <v>953</v>
      </c>
      <c r="B325" s="160">
        <v>2760</v>
      </c>
      <c r="C325" s="160">
        <v>1327</v>
      </c>
      <c r="D325" s="161">
        <v>1433</v>
      </c>
      <c r="E325" s="160">
        <v>2608</v>
      </c>
      <c r="F325" s="160">
        <v>1290</v>
      </c>
      <c r="G325" s="161">
        <v>1318</v>
      </c>
    </row>
    <row r="326" spans="1:7" ht="15" x14ac:dyDescent="0.25">
      <c r="A326" s="111" t="s">
        <v>954</v>
      </c>
      <c r="B326" s="162">
        <v>998</v>
      </c>
      <c r="C326" s="162">
        <v>469</v>
      </c>
      <c r="D326" s="163">
        <v>529</v>
      </c>
      <c r="E326" s="162">
        <v>978</v>
      </c>
      <c r="F326" s="162">
        <v>492</v>
      </c>
      <c r="G326" s="163">
        <v>486</v>
      </c>
    </row>
    <row r="327" spans="1:7" ht="15" x14ac:dyDescent="0.25">
      <c r="A327" s="111" t="s">
        <v>372</v>
      </c>
      <c r="B327" s="162">
        <v>204</v>
      </c>
      <c r="C327" s="162">
        <v>102</v>
      </c>
      <c r="D327" s="163">
        <v>102</v>
      </c>
      <c r="E327" s="162">
        <v>225</v>
      </c>
      <c r="F327" s="162">
        <v>121</v>
      </c>
      <c r="G327" s="163">
        <v>104</v>
      </c>
    </row>
    <row r="328" spans="1:7" ht="15" x14ac:dyDescent="0.25">
      <c r="A328" s="111" t="s">
        <v>370</v>
      </c>
      <c r="B328" s="162">
        <v>423</v>
      </c>
      <c r="C328" s="162">
        <v>206</v>
      </c>
      <c r="D328" s="163">
        <v>217</v>
      </c>
      <c r="E328" s="162">
        <v>403</v>
      </c>
      <c r="F328" s="162">
        <v>203</v>
      </c>
      <c r="G328" s="163">
        <v>200</v>
      </c>
    </row>
    <row r="329" spans="1:7" ht="15" x14ac:dyDescent="0.25">
      <c r="A329" s="111" t="s">
        <v>391</v>
      </c>
      <c r="B329" s="162">
        <v>498</v>
      </c>
      <c r="C329" s="162">
        <v>240</v>
      </c>
      <c r="D329" s="163">
        <v>258</v>
      </c>
      <c r="E329" s="162">
        <v>448</v>
      </c>
      <c r="F329" s="162">
        <v>206</v>
      </c>
      <c r="G329" s="163">
        <v>242</v>
      </c>
    </row>
    <row r="330" spans="1:7" ht="15" x14ac:dyDescent="0.25">
      <c r="A330" s="111" t="s">
        <v>392</v>
      </c>
      <c r="B330" s="162">
        <v>222</v>
      </c>
      <c r="C330" s="162">
        <v>107</v>
      </c>
      <c r="D330" s="163">
        <v>115</v>
      </c>
      <c r="E330" s="162">
        <v>172</v>
      </c>
      <c r="F330" s="162">
        <v>81</v>
      </c>
      <c r="G330" s="163">
        <v>91</v>
      </c>
    </row>
    <row r="331" spans="1:7" ht="15" x14ac:dyDescent="0.25">
      <c r="A331" s="111" t="s">
        <v>393</v>
      </c>
      <c r="B331" s="162">
        <v>10</v>
      </c>
      <c r="C331" s="162">
        <v>5</v>
      </c>
      <c r="D331" s="163">
        <v>5</v>
      </c>
      <c r="E331" s="162">
        <v>11</v>
      </c>
      <c r="F331" s="162">
        <v>6</v>
      </c>
      <c r="G331" s="163">
        <v>5</v>
      </c>
    </row>
    <row r="332" spans="1:7" ht="15" x14ac:dyDescent="0.25">
      <c r="A332" s="111" t="s">
        <v>371</v>
      </c>
      <c r="B332" s="162">
        <v>405</v>
      </c>
      <c r="C332" s="162">
        <v>198</v>
      </c>
      <c r="D332" s="163">
        <v>207</v>
      </c>
      <c r="E332" s="162">
        <v>371</v>
      </c>
      <c r="F332" s="162">
        <v>181</v>
      </c>
      <c r="G332" s="163">
        <v>190</v>
      </c>
    </row>
    <row r="333" spans="1:7" s="8" customFormat="1" ht="15" x14ac:dyDescent="0.25">
      <c r="A333" s="97" t="s">
        <v>955</v>
      </c>
      <c r="B333" s="160">
        <v>1285</v>
      </c>
      <c r="C333" s="160">
        <v>625</v>
      </c>
      <c r="D333" s="161">
        <v>660</v>
      </c>
      <c r="E333" s="160">
        <v>1297</v>
      </c>
      <c r="F333" s="160">
        <v>632</v>
      </c>
      <c r="G333" s="161">
        <v>665</v>
      </c>
    </row>
    <row r="334" spans="1:7" ht="15" x14ac:dyDescent="0.25">
      <c r="A334" s="111" t="s">
        <v>394</v>
      </c>
      <c r="B334" s="162">
        <v>1280</v>
      </c>
      <c r="C334" s="162">
        <v>621</v>
      </c>
      <c r="D334" s="163">
        <v>659</v>
      </c>
      <c r="E334" s="162">
        <v>1297</v>
      </c>
      <c r="F334" s="162">
        <v>632</v>
      </c>
      <c r="G334" s="163">
        <v>665</v>
      </c>
    </row>
    <row r="335" spans="1:7" ht="15" x14ac:dyDescent="0.25">
      <c r="A335" s="111" t="s">
        <v>395</v>
      </c>
      <c r="B335" s="162">
        <v>5</v>
      </c>
      <c r="C335" s="162">
        <v>4</v>
      </c>
      <c r="D335" s="163">
        <v>1</v>
      </c>
      <c r="E335" s="162" t="s">
        <v>15</v>
      </c>
      <c r="F335" s="162" t="s">
        <v>15</v>
      </c>
      <c r="G335" s="163" t="s">
        <v>15</v>
      </c>
    </row>
    <row r="336" spans="1:7" s="8" customFormat="1" ht="15" x14ac:dyDescent="0.25">
      <c r="A336" s="97" t="s">
        <v>956</v>
      </c>
      <c r="B336" s="160">
        <v>2019</v>
      </c>
      <c r="C336" s="160">
        <v>967</v>
      </c>
      <c r="D336" s="161">
        <v>1052</v>
      </c>
      <c r="E336" s="160">
        <v>1952</v>
      </c>
      <c r="F336" s="160">
        <v>938</v>
      </c>
      <c r="G336" s="161">
        <v>1014</v>
      </c>
    </row>
    <row r="337" spans="1:10" ht="15" x14ac:dyDescent="0.25">
      <c r="A337" s="111" t="s">
        <v>396</v>
      </c>
      <c r="B337" s="162">
        <v>782</v>
      </c>
      <c r="C337" s="162">
        <v>365</v>
      </c>
      <c r="D337" s="163">
        <v>417</v>
      </c>
      <c r="E337" s="162">
        <v>820</v>
      </c>
      <c r="F337" s="162">
        <v>393</v>
      </c>
      <c r="G337" s="163">
        <v>427</v>
      </c>
    </row>
    <row r="338" spans="1:10" ht="15" x14ac:dyDescent="0.25">
      <c r="A338" s="111" t="s">
        <v>362</v>
      </c>
      <c r="B338" s="162">
        <v>564</v>
      </c>
      <c r="C338" s="162">
        <v>282</v>
      </c>
      <c r="D338" s="163">
        <v>282</v>
      </c>
      <c r="E338" s="162">
        <v>512</v>
      </c>
      <c r="F338" s="162">
        <v>250</v>
      </c>
      <c r="G338" s="163">
        <v>262</v>
      </c>
    </row>
    <row r="339" spans="1:10" ht="15" x14ac:dyDescent="0.25">
      <c r="A339" s="111" t="s">
        <v>361</v>
      </c>
      <c r="B339" s="162">
        <v>411</v>
      </c>
      <c r="C339" s="162">
        <v>198</v>
      </c>
      <c r="D339" s="163">
        <v>213</v>
      </c>
      <c r="E339" s="162">
        <v>331</v>
      </c>
      <c r="F339" s="162">
        <v>163</v>
      </c>
      <c r="G339" s="163">
        <v>168</v>
      </c>
    </row>
    <row r="340" spans="1:10" ht="15" x14ac:dyDescent="0.25">
      <c r="A340" s="111" t="s">
        <v>397</v>
      </c>
      <c r="B340" s="162">
        <v>262</v>
      </c>
      <c r="C340" s="162">
        <v>122</v>
      </c>
      <c r="D340" s="163">
        <v>140</v>
      </c>
      <c r="E340" s="162">
        <v>289</v>
      </c>
      <c r="F340" s="162">
        <v>132</v>
      </c>
      <c r="G340" s="163">
        <v>157</v>
      </c>
    </row>
    <row r="341" spans="1:10" ht="15" x14ac:dyDescent="0.25">
      <c r="A341" s="98"/>
      <c r="B341" s="162"/>
      <c r="C341" s="162"/>
      <c r="D341" s="163"/>
      <c r="E341" s="162"/>
      <c r="F341" s="162"/>
      <c r="G341" s="163"/>
    </row>
    <row r="342" spans="1:10" s="36" customFormat="1" ht="17.25" x14ac:dyDescent="0.3">
      <c r="A342" s="96" t="s">
        <v>785</v>
      </c>
      <c r="B342" s="158">
        <v>41183</v>
      </c>
      <c r="C342" s="158">
        <v>19219</v>
      </c>
      <c r="D342" s="159">
        <v>21964</v>
      </c>
      <c r="E342" s="158">
        <v>33325</v>
      </c>
      <c r="F342" s="158">
        <v>15333</v>
      </c>
      <c r="G342" s="159">
        <v>17992</v>
      </c>
      <c r="H342" s="6"/>
      <c r="I342" s="6"/>
      <c r="J342" s="6"/>
    </row>
    <row r="343" spans="1:10" ht="15" x14ac:dyDescent="0.25">
      <c r="A343" s="98" t="s">
        <v>285</v>
      </c>
      <c r="B343" s="162">
        <v>24124</v>
      </c>
      <c r="C343" s="162">
        <v>11047</v>
      </c>
      <c r="D343" s="163">
        <v>13077</v>
      </c>
      <c r="E343" s="162">
        <v>20824</v>
      </c>
      <c r="F343" s="162">
        <v>9420</v>
      </c>
      <c r="G343" s="163">
        <v>11404</v>
      </c>
    </row>
    <row r="344" spans="1:10" ht="15" x14ac:dyDescent="0.25">
      <c r="A344" s="98" t="s">
        <v>82</v>
      </c>
      <c r="B344" s="162">
        <v>17059</v>
      </c>
      <c r="C344" s="162">
        <v>8172</v>
      </c>
      <c r="D344" s="163">
        <v>8887</v>
      </c>
      <c r="E344" s="162">
        <v>12501</v>
      </c>
      <c r="F344" s="162">
        <v>5913</v>
      </c>
      <c r="G344" s="163">
        <v>6588</v>
      </c>
    </row>
    <row r="345" spans="1:10" ht="30" x14ac:dyDescent="0.25">
      <c r="A345" s="198" t="s">
        <v>222</v>
      </c>
      <c r="B345" s="162">
        <v>32001</v>
      </c>
      <c r="C345" s="162">
        <v>14699</v>
      </c>
      <c r="D345" s="163">
        <v>17302</v>
      </c>
      <c r="E345" s="162">
        <v>27067</v>
      </c>
      <c r="F345" s="162">
        <v>12289</v>
      </c>
      <c r="G345" s="163">
        <v>14778</v>
      </c>
      <c r="I345" s="65"/>
      <c r="J345" s="66"/>
    </row>
    <row r="346" spans="1:10" ht="15" x14ac:dyDescent="0.25">
      <c r="A346" s="98" t="s">
        <v>123</v>
      </c>
      <c r="B346" s="162">
        <v>24124</v>
      </c>
      <c r="C346" s="162">
        <v>11047</v>
      </c>
      <c r="D346" s="163">
        <v>13077</v>
      </c>
      <c r="E346" s="162">
        <v>20824</v>
      </c>
      <c r="F346" s="162">
        <v>9420</v>
      </c>
      <c r="G346" s="163">
        <v>11404</v>
      </c>
    </row>
    <row r="347" spans="1:10" ht="30" customHeight="1" x14ac:dyDescent="0.25">
      <c r="A347" s="198" t="s">
        <v>223</v>
      </c>
      <c r="B347" s="509">
        <v>7877</v>
      </c>
      <c r="C347" s="162">
        <v>3652</v>
      </c>
      <c r="D347" s="163">
        <v>4225</v>
      </c>
      <c r="E347" s="162">
        <v>6243</v>
      </c>
      <c r="F347" s="162">
        <v>2869</v>
      </c>
      <c r="G347" s="163">
        <v>3374</v>
      </c>
    </row>
    <row r="348" spans="1:10" ht="15" x14ac:dyDescent="0.25">
      <c r="A348" s="111" t="s">
        <v>398</v>
      </c>
      <c r="B348" s="162">
        <v>181</v>
      </c>
      <c r="C348" s="162">
        <v>93</v>
      </c>
      <c r="D348" s="163">
        <v>88</v>
      </c>
      <c r="E348" s="162">
        <v>154</v>
      </c>
      <c r="F348" s="162">
        <v>77</v>
      </c>
      <c r="G348" s="163">
        <v>77</v>
      </c>
      <c r="H348" s="65"/>
    </row>
    <row r="349" spans="1:10" ht="15" x14ac:dyDescent="0.25">
      <c r="A349" s="216" t="s">
        <v>399</v>
      </c>
      <c r="B349" s="162">
        <v>121</v>
      </c>
      <c r="C349" s="162">
        <v>63</v>
      </c>
      <c r="D349" s="217">
        <v>58</v>
      </c>
      <c r="E349" s="162">
        <v>64</v>
      </c>
      <c r="F349" s="162">
        <v>39</v>
      </c>
      <c r="G349" s="217">
        <v>25</v>
      </c>
    </row>
    <row r="350" spans="1:10" ht="15" x14ac:dyDescent="0.25">
      <c r="A350" s="111" t="s">
        <v>400</v>
      </c>
      <c r="B350" s="162">
        <v>7575</v>
      </c>
      <c r="C350" s="162">
        <v>3496</v>
      </c>
      <c r="D350" s="163">
        <v>4079</v>
      </c>
      <c r="E350" s="162">
        <v>6025</v>
      </c>
      <c r="F350" s="162">
        <v>2753</v>
      </c>
      <c r="G350" s="163">
        <v>3272</v>
      </c>
    </row>
    <row r="351" spans="1:10" ht="15.75" customHeight="1" x14ac:dyDescent="0.25">
      <c r="A351" s="98" t="s">
        <v>401</v>
      </c>
      <c r="B351" s="499">
        <v>9182</v>
      </c>
      <c r="C351" s="499">
        <v>4520</v>
      </c>
      <c r="D351" s="500">
        <v>4662</v>
      </c>
      <c r="E351" s="499">
        <v>6258</v>
      </c>
      <c r="F351" s="499">
        <v>3044</v>
      </c>
      <c r="G351" s="500">
        <v>3214</v>
      </c>
      <c r="I351" s="307"/>
      <c r="J351" s="308"/>
    </row>
    <row r="352" spans="1:10" s="8" customFormat="1" ht="15" x14ac:dyDescent="0.25">
      <c r="A352" s="508" t="s">
        <v>957</v>
      </c>
      <c r="B352" s="506">
        <v>1439</v>
      </c>
      <c r="C352" s="506">
        <v>697</v>
      </c>
      <c r="D352" s="507">
        <v>742</v>
      </c>
      <c r="E352" s="160">
        <v>840</v>
      </c>
      <c r="F352" s="160">
        <v>418</v>
      </c>
      <c r="G352" s="161">
        <v>422</v>
      </c>
    </row>
    <row r="353" spans="1:7" ht="15" x14ac:dyDescent="0.25">
      <c r="A353" s="505" t="s">
        <v>402</v>
      </c>
      <c r="B353" s="499">
        <v>607</v>
      </c>
      <c r="C353" s="499">
        <v>282</v>
      </c>
      <c r="D353" s="500">
        <v>325</v>
      </c>
      <c r="E353" s="162">
        <v>462</v>
      </c>
      <c r="F353" s="162">
        <v>211</v>
      </c>
      <c r="G353" s="163">
        <v>251</v>
      </c>
    </row>
    <row r="354" spans="1:7" ht="15" x14ac:dyDescent="0.25">
      <c r="A354" s="505" t="s">
        <v>403</v>
      </c>
      <c r="B354" s="499">
        <v>213</v>
      </c>
      <c r="C354" s="499">
        <v>113</v>
      </c>
      <c r="D354" s="500">
        <v>100</v>
      </c>
      <c r="E354" s="162">
        <v>136</v>
      </c>
      <c r="F354" s="162">
        <v>76</v>
      </c>
      <c r="G354" s="163">
        <v>60</v>
      </c>
    </row>
    <row r="355" spans="1:7" ht="15" x14ac:dyDescent="0.25">
      <c r="A355" s="505" t="s">
        <v>404</v>
      </c>
      <c r="B355" s="499">
        <v>6</v>
      </c>
      <c r="C355" s="499">
        <v>3</v>
      </c>
      <c r="D355" s="500">
        <v>3</v>
      </c>
      <c r="E355" s="162" t="s">
        <v>15</v>
      </c>
      <c r="F355" s="162" t="s">
        <v>15</v>
      </c>
      <c r="G355" s="163" t="s">
        <v>15</v>
      </c>
    </row>
    <row r="356" spans="1:7" s="306" customFormat="1" ht="15" x14ac:dyDescent="0.25">
      <c r="A356" s="344" t="s">
        <v>253</v>
      </c>
      <c r="B356" s="304">
        <v>495</v>
      </c>
      <c r="C356" s="304">
        <v>234</v>
      </c>
      <c r="D356" s="305">
        <v>261</v>
      </c>
      <c r="E356" s="304">
        <v>215</v>
      </c>
      <c r="F356" s="304">
        <v>115</v>
      </c>
      <c r="G356" s="305">
        <v>100</v>
      </c>
    </row>
    <row r="357" spans="1:7" s="306" customFormat="1" ht="15" x14ac:dyDescent="0.25">
      <c r="A357" s="344" t="s">
        <v>405</v>
      </c>
      <c r="B357" s="304">
        <v>7</v>
      </c>
      <c r="C357" s="304">
        <v>4</v>
      </c>
      <c r="D357" s="305">
        <v>3</v>
      </c>
      <c r="E357" s="304" t="s">
        <v>15</v>
      </c>
      <c r="F357" s="304" t="s">
        <v>15</v>
      </c>
      <c r="G357" s="305" t="s">
        <v>15</v>
      </c>
    </row>
    <row r="358" spans="1:7" s="306" customFormat="1" ht="15.75" customHeight="1" x14ac:dyDescent="0.25">
      <c r="A358" s="439" t="s">
        <v>1132</v>
      </c>
      <c r="B358" s="304">
        <v>111</v>
      </c>
      <c r="C358" s="304">
        <v>61</v>
      </c>
      <c r="D358" s="305">
        <v>50</v>
      </c>
      <c r="E358" s="304">
        <v>27</v>
      </c>
      <c r="F358" s="304">
        <v>16</v>
      </c>
      <c r="G358" s="305">
        <v>11</v>
      </c>
    </row>
    <row r="359" spans="1:7" s="8" customFormat="1" ht="15" x14ac:dyDescent="0.25">
      <c r="A359" s="97" t="s">
        <v>959</v>
      </c>
      <c r="B359" s="160">
        <v>561</v>
      </c>
      <c r="C359" s="160">
        <v>290</v>
      </c>
      <c r="D359" s="161">
        <v>271</v>
      </c>
      <c r="E359" s="160">
        <v>343</v>
      </c>
      <c r="F359" s="160">
        <v>169</v>
      </c>
      <c r="G359" s="161">
        <v>174</v>
      </c>
    </row>
    <row r="360" spans="1:7" ht="15" x14ac:dyDescent="0.25">
      <c r="A360" s="111" t="s">
        <v>410</v>
      </c>
      <c r="B360" s="162">
        <v>458</v>
      </c>
      <c r="C360" s="162">
        <v>235</v>
      </c>
      <c r="D360" s="163">
        <v>223</v>
      </c>
      <c r="E360" s="162">
        <v>315</v>
      </c>
      <c r="F360" s="162">
        <v>153</v>
      </c>
      <c r="G360" s="163">
        <v>162</v>
      </c>
    </row>
    <row r="361" spans="1:7" ht="15" x14ac:dyDescent="0.25">
      <c r="A361" s="111" t="s">
        <v>411</v>
      </c>
      <c r="B361" s="162">
        <v>103</v>
      </c>
      <c r="C361" s="162">
        <v>55</v>
      </c>
      <c r="D361" s="163">
        <v>48</v>
      </c>
      <c r="E361" s="162">
        <v>28</v>
      </c>
      <c r="F361" s="162">
        <v>16</v>
      </c>
      <c r="G361" s="163">
        <v>12</v>
      </c>
    </row>
    <row r="362" spans="1:7" s="8" customFormat="1" ht="15" x14ac:dyDescent="0.25">
      <c r="A362" s="97" t="s">
        <v>960</v>
      </c>
      <c r="B362" s="503">
        <v>2158</v>
      </c>
      <c r="C362" s="503">
        <v>1058</v>
      </c>
      <c r="D362" s="504">
        <v>1100</v>
      </c>
      <c r="E362" s="160">
        <v>1326</v>
      </c>
      <c r="F362" s="160">
        <v>655</v>
      </c>
      <c r="G362" s="161">
        <v>671</v>
      </c>
    </row>
    <row r="363" spans="1:7" ht="15" x14ac:dyDescent="0.25">
      <c r="A363" s="111" t="s">
        <v>412</v>
      </c>
      <c r="B363" s="162">
        <v>790</v>
      </c>
      <c r="C363" s="162">
        <v>362</v>
      </c>
      <c r="D363" s="163">
        <v>428</v>
      </c>
      <c r="E363" s="162">
        <v>571</v>
      </c>
      <c r="F363" s="162">
        <v>271</v>
      </c>
      <c r="G363" s="163">
        <v>300</v>
      </c>
    </row>
    <row r="364" spans="1:7" ht="15" x14ac:dyDescent="0.25">
      <c r="A364" s="206" t="s">
        <v>413</v>
      </c>
      <c r="B364" s="166">
        <v>207</v>
      </c>
      <c r="C364" s="166">
        <v>106</v>
      </c>
      <c r="D364" s="167">
        <v>101</v>
      </c>
      <c r="E364" s="166">
        <v>102</v>
      </c>
      <c r="F364" s="166">
        <v>48</v>
      </c>
      <c r="G364" s="167">
        <v>54</v>
      </c>
    </row>
    <row r="365" spans="1:7" ht="15" x14ac:dyDescent="0.25">
      <c r="A365" s="216"/>
      <c r="B365" s="217"/>
      <c r="C365" s="217"/>
      <c r="D365" s="218"/>
      <c r="E365" s="217"/>
      <c r="F365" s="217"/>
      <c r="G365" s="217"/>
    </row>
    <row r="366" spans="1:7" ht="15" x14ac:dyDescent="0.25">
      <c r="A366" s="572" t="s">
        <v>1042</v>
      </c>
      <c r="B366" s="572"/>
      <c r="C366" s="572"/>
      <c r="D366" s="572"/>
      <c r="E366" s="572"/>
      <c r="F366" s="572"/>
      <c r="G366" s="572"/>
    </row>
    <row r="367" spans="1:7" ht="15" x14ac:dyDescent="0.25">
      <c r="A367" s="568"/>
      <c r="B367" s="570" t="s">
        <v>62</v>
      </c>
      <c r="C367" s="574"/>
      <c r="D367" s="574"/>
      <c r="E367" s="570" t="s">
        <v>1049</v>
      </c>
      <c r="F367" s="570"/>
      <c r="G367" s="571"/>
    </row>
    <row r="368" spans="1:7" ht="15" x14ac:dyDescent="0.25">
      <c r="A368" s="573"/>
      <c r="B368" s="44" t="s">
        <v>96</v>
      </c>
      <c r="C368" s="44" t="s">
        <v>13</v>
      </c>
      <c r="D368" s="44" t="s">
        <v>14</v>
      </c>
      <c r="E368" s="44" t="s">
        <v>96</v>
      </c>
      <c r="F368" s="44" t="s">
        <v>13</v>
      </c>
      <c r="G368" s="94" t="s">
        <v>14</v>
      </c>
    </row>
    <row r="369" spans="1:7" ht="15" x14ac:dyDescent="0.25">
      <c r="A369" s="111" t="s">
        <v>414</v>
      </c>
      <c r="B369" s="162">
        <v>545</v>
      </c>
      <c r="C369" s="162">
        <v>284</v>
      </c>
      <c r="D369" s="163">
        <v>261</v>
      </c>
      <c r="E369" s="162">
        <v>445</v>
      </c>
      <c r="F369" s="162">
        <v>222</v>
      </c>
      <c r="G369" s="163">
        <v>223</v>
      </c>
    </row>
    <row r="370" spans="1:7" ht="15" x14ac:dyDescent="0.25">
      <c r="A370" s="111" t="s">
        <v>415</v>
      </c>
      <c r="B370" s="162">
        <v>65</v>
      </c>
      <c r="C370" s="162">
        <v>29</v>
      </c>
      <c r="D370" s="163">
        <v>36</v>
      </c>
      <c r="E370" s="162">
        <v>23</v>
      </c>
      <c r="F370" s="162">
        <v>10</v>
      </c>
      <c r="G370" s="163">
        <v>13</v>
      </c>
    </row>
    <row r="371" spans="1:7" ht="15" x14ac:dyDescent="0.25">
      <c r="A371" s="111" t="s">
        <v>416</v>
      </c>
      <c r="B371" s="162">
        <v>47</v>
      </c>
      <c r="C371" s="162">
        <v>26</v>
      </c>
      <c r="D371" s="163">
        <v>21</v>
      </c>
      <c r="E371" s="162">
        <v>14</v>
      </c>
      <c r="F371" s="162">
        <v>8</v>
      </c>
      <c r="G371" s="163">
        <v>6</v>
      </c>
    </row>
    <row r="372" spans="1:7" ht="15" x14ac:dyDescent="0.25">
      <c r="A372" s="111" t="s">
        <v>417</v>
      </c>
      <c r="B372" s="162">
        <v>6</v>
      </c>
      <c r="C372" s="162">
        <v>3</v>
      </c>
      <c r="D372" s="163">
        <v>3</v>
      </c>
      <c r="E372" s="162">
        <v>3</v>
      </c>
      <c r="F372" s="162">
        <v>1</v>
      </c>
      <c r="G372" s="163">
        <v>2</v>
      </c>
    </row>
    <row r="373" spans="1:7" ht="15" x14ac:dyDescent="0.25">
      <c r="A373" s="111" t="s">
        <v>418</v>
      </c>
      <c r="B373" s="162">
        <v>16</v>
      </c>
      <c r="C373" s="162">
        <v>9</v>
      </c>
      <c r="D373" s="163">
        <v>7</v>
      </c>
      <c r="E373" s="162">
        <v>4</v>
      </c>
      <c r="F373" s="162">
        <v>4</v>
      </c>
      <c r="G373" s="163" t="s">
        <v>15</v>
      </c>
    </row>
    <row r="374" spans="1:7" ht="15" x14ac:dyDescent="0.25">
      <c r="A374" s="111" t="s">
        <v>419</v>
      </c>
      <c r="B374" s="162">
        <v>1</v>
      </c>
      <c r="C374" s="162">
        <v>1</v>
      </c>
      <c r="D374" s="163" t="s">
        <v>15</v>
      </c>
      <c r="E374" s="162" t="s">
        <v>15</v>
      </c>
      <c r="F374" s="162" t="s">
        <v>15</v>
      </c>
      <c r="G374" s="163" t="s">
        <v>15</v>
      </c>
    </row>
    <row r="375" spans="1:7" ht="15" x14ac:dyDescent="0.25">
      <c r="A375" s="111" t="s">
        <v>961</v>
      </c>
      <c r="B375" s="162">
        <v>98</v>
      </c>
      <c r="C375" s="162">
        <v>47</v>
      </c>
      <c r="D375" s="163">
        <v>51</v>
      </c>
      <c r="E375" s="162">
        <v>47</v>
      </c>
      <c r="F375" s="162">
        <v>21</v>
      </c>
      <c r="G375" s="163">
        <v>26</v>
      </c>
    </row>
    <row r="376" spans="1:7" s="306" customFormat="1" ht="15" x14ac:dyDescent="0.25">
      <c r="A376" s="438" t="s">
        <v>1059</v>
      </c>
      <c r="B376" s="304">
        <v>215</v>
      </c>
      <c r="C376" s="304">
        <v>111</v>
      </c>
      <c r="D376" s="305">
        <v>104</v>
      </c>
      <c r="E376" s="304">
        <v>93</v>
      </c>
      <c r="F376" s="304">
        <v>58</v>
      </c>
      <c r="G376" s="305">
        <v>35</v>
      </c>
    </row>
    <row r="377" spans="1:7" s="306" customFormat="1" ht="15" x14ac:dyDescent="0.25">
      <c r="A377" s="438" t="s">
        <v>1060</v>
      </c>
      <c r="B377" s="304">
        <v>168</v>
      </c>
      <c r="C377" s="304">
        <v>80</v>
      </c>
      <c r="D377" s="305">
        <v>88</v>
      </c>
      <c r="E377" s="304">
        <v>24</v>
      </c>
      <c r="F377" s="304">
        <v>12</v>
      </c>
      <c r="G377" s="305">
        <v>12</v>
      </c>
    </row>
    <row r="378" spans="1:7" s="8" customFormat="1" ht="15" x14ac:dyDescent="0.25">
      <c r="A378" s="97" t="s">
        <v>962</v>
      </c>
      <c r="B378" s="160">
        <v>1412</v>
      </c>
      <c r="C378" s="160">
        <v>712</v>
      </c>
      <c r="D378" s="161">
        <v>700</v>
      </c>
      <c r="E378" s="160">
        <v>882</v>
      </c>
      <c r="F378" s="160">
        <v>436</v>
      </c>
      <c r="G378" s="161">
        <v>446</v>
      </c>
    </row>
    <row r="379" spans="1:7" ht="15" x14ac:dyDescent="0.25">
      <c r="A379" s="111" t="s">
        <v>420</v>
      </c>
      <c r="B379" s="162">
        <v>772</v>
      </c>
      <c r="C379" s="162">
        <v>387</v>
      </c>
      <c r="D379" s="163">
        <v>385</v>
      </c>
      <c r="E379" s="162">
        <v>552</v>
      </c>
      <c r="F379" s="162">
        <v>265</v>
      </c>
      <c r="G379" s="163">
        <v>287</v>
      </c>
    </row>
    <row r="380" spans="1:7" ht="15" x14ac:dyDescent="0.25">
      <c r="A380" s="111" t="s">
        <v>421</v>
      </c>
      <c r="B380" s="162">
        <v>321</v>
      </c>
      <c r="C380" s="162">
        <v>170</v>
      </c>
      <c r="D380" s="163">
        <v>151</v>
      </c>
      <c r="E380" s="162">
        <v>198</v>
      </c>
      <c r="F380" s="162">
        <v>107</v>
      </c>
      <c r="G380" s="163">
        <v>91</v>
      </c>
    </row>
    <row r="381" spans="1:7" ht="15" x14ac:dyDescent="0.25">
      <c r="A381" s="111" t="s">
        <v>422</v>
      </c>
      <c r="B381" s="162">
        <v>10</v>
      </c>
      <c r="C381" s="162">
        <v>5</v>
      </c>
      <c r="D381" s="163">
        <v>5</v>
      </c>
      <c r="E381" s="162">
        <v>4</v>
      </c>
      <c r="F381" s="162">
        <v>3</v>
      </c>
      <c r="G381" s="163">
        <v>1</v>
      </c>
    </row>
    <row r="382" spans="1:7" ht="15" x14ac:dyDescent="0.25">
      <c r="A382" s="111" t="s">
        <v>423</v>
      </c>
      <c r="B382" s="162">
        <v>138</v>
      </c>
      <c r="C382" s="162">
        <v>70</v>
      </c>
      <c r="D382" s="163">
        <v>68</v>
      </c>
      <c r="E382" s="162">
        <v>39</v>
      </c>
      <c r="F382" s="162">
        <v>21</v>
      </c>
      <c r="G382" s="163">
        <v>18</v>
      </c>
    </row>
    <row r="383" spans="1:7" ht="15" x14ac:dyDescent="0.25">
      <c r="A383" s="111" t="s">
        <v>424</v>
      </c>
      <c r="B383" s="162">
        <v>171</v>
      </c>
      <c r="C383" s="162">
        <v>80</v>
      </c>
      <c r="D383" s="163">
        <v>91</v>
      </c>
      <c r="E383" s="162">
        <v>89</v>
      </c>
      <c r="F383" s="162">
        <v>40</v>
      </c>
      <c r="G383" s="163">
        <v>49</v>
      </c>
    </row>
    <row r="384" spans="1:7" s="8" customFormat="1" ht="15" x14ac:dyDescent="0.25">
      <c r="A384" s="97" t="s">
        <v>963</v>
      </c>
      <c r="B384" s="160">
        <v>3612</v>
      </c>
      <c r="C384" s="160">
        <v>1763</v>
      </c>
      <c r="D384" s="161">
        <v>1849</v>
      </c>
      <c r="E384" s="160">
        <v>2867</v>
      </c>
      <c r="F384" s="160">
        <v>1366</v>
      </c>
      <c r="G384" s="161">
        <v>1501</v>
      </c>
    </row>
    <row r="385" spans="1:10" ht="15" x14ac:dyDescent="0.25">
      <c r="A385" s="111" t="s">
        <v>425</v>
      </c>
      <c r="B385" s="162">
        <v>1966</v>
      </c>
      <c r="C385" s="162">
        <v>942</v>
      </c>
      <c r="D385" s="163">
        <v>1024</v>
      </c>
      <c r="E385" s="162">
        <v>1789</v>
      </c>
      <c r="F385" s="162">
        <v>843</v>
      </c>
      <c r="G385" s="163">
        <v>946</v>
      </c>
    </row>
    <row r="386" spans="1:10" ht="15" x14ac:dyDescent="0.25">
      <c r="A386" s="111" t="s">
        <v>426</v>
      </c>
      <c r="B386" s="162">
        <v>69</v>
      </c>
      <c r="C386" s="162">
        <v>29</v>
      </c>
      <c r="D386" s="163">
        <v>40</v>
      </c>
      <c r="E386" s="162">
        <v>60</v>
      </c>
      <c r="F386" s="162">
        <v>30</v>
      </c>
      <c r="G386" s="163">
        <v>30</v>
      </c>
    </row>
    <row r="387" spans="1:10" ht="15" x14ac:dyDescent="0.25">
      <c r="A387" s="111" t="s">
        <v>427</v>
      </c>
      <c r="B387" s="162">
        <v>324</v>
      </c>
      <c r="C387" s="162">
        <v>160</v>
      </c>
      <c r="D387" s="163">
        <v>164</v>
      </c>
      <c r="E387" s="162">
        <v>239</v>
      </c>
      <c r="F387" s="162">
        <v>109</v>
      </c>
      <c r="G387" s="163">
        <v>130</v>
      </c>
    </row>
    <row r="388" spans="1:10" ht="15" x14ac:dyDescent="0.25">
      <c r="A388" s="111" t="s">
        <v>407</v>
      </c>
      <c r="B388" s="162">
        <v>6</v>
      </c>
      <c r="C388" s="162">
        <v>4</v>
      </c>
      <c r="D388" s="163">
        <v>2</v>
      </c>
      <c r="E388" s="162">
        <v>4</v>
      </c>
      <c r="F388" s="162">
        <v>2</v>
      </c>
      <c r="G388" s="163">
        <v>2</v>
      </c>
    </row>
    <row r="389" spans="1:10" ht="15" x14ac:dyDescent="0.25">
      <c r="A389" s="111" t="s">
        <v>408</v>
      </c>
      <c r="B389" s="162">
        <v>30</v>
      </c>
      <c r="C389" s="162">
        <v>14</v>
      </c>
      <c r="D389" s="163">
        <v>16</v>
      </c>
      <c r="E389" s="162">
        <v>9</v>
      </c>
      <c r="F389" s="162">
        <v>4</v>
      </c>
      <c r="G389" s="163">
        <v>5</v>
      </c>
    </row>
    <row r="390" spans="1:10" ht="15" x14ac:dyDescent="0.25">
      <c r="A390" s="111" t="s">
        <v>428</v>
      </c>
      <c r="B390" s="162">
        <v>765</v>
      </c>
      <c r="C390" s="162">
        <v>382</v>
      </c>
      <c r="D390" s="163">
        <v>383</v>
      </c>
      <c r="E390" s="162">
        <v>456</v>
      </c>
      <c r="F390" s="162">
        <v>228</v>
      </c>
      <c r="G390" s="163">
        <v>228</v>
      </c>
    </row>
    <row r="391" spans="1:10" ht="15" x14ac:dyDescent="0.25">
      <c r="A391" s="111" t="s">
        <v>429</v>
      </c>
      <c r="B391" s="162">
        <v>60</v>
      </c>
      <c r="C391" s="162">
        <v>31</v>
      </c>
      <c r="D391" s="163">
        <v>29</v>
      </c>
      <c r="E391" s="162">
        <v>31</v>
      </c>
      <c r="F391" s="162">
        <v>14</v>
      </c>
      <c r="G391" s="163">
        <v>17</v>
      </c>
    </row>
    <row r="392" spans="1:10" ht="15" x14ac:dyDescent="0.25">
      <c r="A392" s="111" t="s">
        <v>406</v>
      </c>
      <c r="B392" s="162">
        <v>254</v>
      </c>
      <c r="C392" s="162">
        <v>128</v>
      </c>
      <c r="D392" s="163">
        <v>126</v>
      </c>
      <c r="E392" s="162">
        <v>189</v>
      </c>
      <c r="F392" s="162">
        <v>89</v>
      </c>
      <c r="G392" s="163">
        <v>100</v>
      </c>
    </row>
    <row r="393" spans="1:10" ht="15" x14ac:dyDescent="0.25">
      <c r="A393" s="111" t="s">
        <v>409</v>
      </c>
      <c r="B393" s="162">
        <v>138</v>
      </c>
      <c r="C393" s="162">
        <v>73</v>
      </c>
      <c r="D393" s="163">
        <v>65</v>
      </c>
      <c r="E393" s="162">
        <v>90</v>
      </c>
      <c r="F393" s="162">
        <v>47</v>
      </c>
      <c r="G393" s="163">
        <v>43</v>
      </c>
    </row>
    <row r="394" spans="1:10" ht="15" x14ac:dyDescent="0.25">
      <c r="A394" s="98"/>
      <c r="B394" s="162"/>
      <c r="C394" s="162"/>
      <c r="D394" s="162"/>
      <c r="E394" s="162"/>
      <c r="F394" s="162"/>
      <c r="G394" s="162"/>
    </row>
    <row r="395" spans="1:10" s="36" customFormat="1" ht="17.25" x14ac:dyDescent="0.3">
      <c r="A395" s="96" t="s">
        <v>786</v>
      </c>
      <c r="B395" s="158">
        <v>13285</v>
      </c>
      <c r="C395" s="158">
        <v>6265</v>
      </c>
      <c r="D395" s="159">
        <v>7020</v>
      </c>
      <c r="E395" s="158">
        <v>12222</v>
      </c>
      <c r="F395" s="158">
        <v>5875</v>
      </c>
      <c r="G395" s="159">
        <v>6347</v>
      </c>
      <c r="H395" s="6"/>
      <c r="I395" s="6"/>
      <c r="J395" s="6"/>
    </row>
    <row r="396" spans="1:10" s="8" customFormat="1" ht="15" x14ac:dyDescent="0.25">
      <c r="A396" s="97" t="s">
        <v>964</v>
      </c>
      <c r="B396" s="160">
        <v>1382</v>
      </c>
      <c r="C396" s="160">
        <v>654</v>
      </c>
      <c r="D396" s="161">
        <v>728</v>
      </c>
      <c r="E396" s="160">
        <v>1278</v>
      </c>
      <c r="F396" s="160">
        <v>625</v>
      </c>
      <c r="G396" s="161">
        <v>653</v>
      </c>
    </row>
    <row r="397" spans="1:10" ht="15" x14ac:dyDescent="0.25">
      <c r="A397" s="111" t="s">
        <v>430</v>
      </c>
      <c r="B397" s="162">
        <v>1185</v>
      </c>
      <c r="C397" s="162">
        <v>561</v>
      </c>
      <c r="D397" s="163">
        <v>624</v>
      </c>
      <c r="E397" s="162">
        <v>1121</v>
      </c>
      <c r="F397" s="162">
        <v>547</v>
      </c>
      <c r="G397" s="163">
        <v>574</v>
      </c>
    </row>
    <row r="398" spans="1:10" ht="15" x14ac:dyDescent="0.25">
      <c r="A398" s="111" t="s">
        <v>431</v>
      </c>
      <c r="B398" s="162">
        <v>103</v>
      </c>
      <c r="C398" s="162">
        <v>47</v>
      </c>
      <c r="D398" s="163">
        <v>56</v>
      </c>
      <c r="E398" s="162">
        <v>64</v>
      </c>
      <c r="F398" s="162">
        <v>30</v>
      </c>
      <c r="G398" s="163">
        <v>34</v>
      </c>
    </row>
    <row r="399" spans="1:10" ht="15" x14ac:dyDescent="0.25">
      <c r="A399" s="111" t="s">
        <v>432</v>
      </c>
      <c r="B399" s="162">
        <v>94</v>
      </c>
      <c r="C399" s="162">
        <v>46</v>
      </c>
      <c r="D399" s="163">
        <v>48</v>
      </c>
      <c r="E399" s="162">
        <v>93</v>
      </c>
      <c r="F399" s="162">
        <v>48</v>
      </c>
      <c r="G399" s="163">
        <v>45</v>
      </c>
    </row>
    <row r="400" spans="1:10" s="8" customFormat="1" ht="15" x14ac:dyDescent="0.25">
      <c r="A400" s="97" t="s">
        <v>965</v>
      </c>
      <c r="B400" s="160">
        <v>865</v>
      </c>
      <c r="C400" s="160">
        <v>424</v>
      </c>
      <c r="D400" s="161">
        <v>441</v>
      </c>
      <c r="E400" s="160">
        <v>799</v>
      </c>
      <c r="F400" s="160">
        <v>407</v>
      </c>
      <c r="G400" s="161">
        <v>392</v>
      </c>
    </row>
    <row r="401" spans="1:7" ht="15" x14ac:dyDescent="0.25">
      <c r="A401" s="111" t="s">
        <v>433</v>
      </c>
      <c r="B401" s="162">
        <v>398</v>
      </c>
      <c r="C401" s="162">
        <v>197</v>
      </c>
      <c r="D401" s="163">
        <v>201</v>
      </c>
      <c r="E401" s="162">
        <v>352</v>
      </c>
      <c r="F401" s="162">
        <v>174</v>
      </c>
      <c r="G401" s="163">
        <v>178</v>
      </c>
    </row>
    <row r="402" spans="1:7" ht="15" x14ac:dyDescent="0.25">
      <c r="A402" s="111" t="s">
        <v>434</v>
      </c>
      <c r="B402" s="162">
        <v>105</v>
      </c>
      <c r="C402" s="162">
        <v>52</v>
      </c>
      <c r="D402" s="163">
        <v>53</v>
      </c>
      <c r="E402" s="162">
        <v>79</v>
      </c>
      <c r="F402" s="162">
        <v>40</v>
      </c>
      <c r="G402" s="163">
        <v>39</v>
      </c>
    </row>
    <row r="403" spans="1:7" ht="15" x14ac:dyDescent="0.25">
      <c r="A403" s="111" t="s">
        <v>435</v>
      </c>
      <c r="B403" s="162">
        <v>218</v>
      </c>
      <c r="C403" s="162">
        <v>108</v>
      </c>
      <c r="D403" s="163">
        <v>110</v>
      </c>
      <c r="E403" s="162">
        <v>239</v>
      </c>
      <c r="F403" s="162">
        <v>132</v>
      </c>
      <c r="G403" s="163">
        <v>107</v>
      </c>
    </row>
    <row r="404" spans="1:7" ht="15" x14ac:dyDescent="0.25">
      <c r="A404" s="111" t="s">
        <v>436</v>
      </c>
      <c r="B404" s="162">
        <v>110</v>
      </c>
      <c r="C404" s="162">
        <v>51</v>
      </c>
      <c r="D404" s="163">
        <v>59</v>
      </c>
      <c r="E404" s="162">
        <v>86</v>
      </c>
      <c r="F404" s="162">
        <v>42</v>
      </c>
      <c r="G404" s="163">
        <v>44</v>
      </c>
    </row>
    <row r="405" spans="1:7" ht="15" x14ac:dyDescent="0.25">
      <c r="A405" s="111" t="s">
        <v>437</v>
      </c>
      <c r="B405" s="162">
        <v>34</v>
      </c>
      <c r="C405" s="162">
        <v>16</v>
      </c>
      <c r="D405" s="163">
        <v>18</v>
      </c>
      <c r="E405" s="162">
        <v>43</v>
      </c>
      <c r="F405" s="162">
        <v>19</v>
      </c>
      <c r="G405" s="163">
        <v>24</v>
      </c>
    </row>
    <row r="406" spans="1:7" s="8" customFormat="1" ht="15" x14ac:dyDescent="0.25">
      <c r="A406" s="97" t="s">
        <v>966</v>
      </c>
      <c r="B406" s="160">
        <v>2474</v>
      </c>
      <c r="C406" s="160">
        <v>1153</v>
      </c>
      <c r="D406" s="161">
        <v>1321</v>
      </c>
      <c r="E406" s="160">
        <v>2212</v>
      </c>
      <c r="F406" s="160">
        <v>1079</v>
      </c>
      <c r="G406" s="161">
        <v>1133</v>
      </c>
    </row>
    <row r="407" spans="1:7" ht="15" x14ac:dyDescent="0.25">
      <c r="A407" s="111" t="s">
        <v>438</v>
      </c>
      <c r="B407" s="162">
        <v>2474</v>
      </c>
      <c r="C407" s="162">
        <v>1153</v>
      </c>
      <c r="D407" s="163">
        <v>1321</v>
      </c>
      <c r="E407" s="162">
        <v>2212</v>
      </c>
      <c r="F407" s="162">
        <v>1079</v>
      </c>
      <c r="G407" s="163">
        <v>1133</v>
      </c>
    </row>
    <row r="408" spans="1:7" s="8" customFormat="1" ht="15" x14ac:dyDescent="0.25">
      <c r="A408" s="97" t="s">
        <v>967</v>
      </c>
      <c r="B408" s="160">
        <v>6044</v>
      </c>
      <c r="C408" s="160">
        <v>2827</v>
      </c>
      <c r="D408" s="161">
        <v>3217</v>
      </c>
      <c r="E408" s="160">
        <v>5691</v>
      </c>
      <c r="F408" s="160">
        <v>2623</v>
      </c>
      <c r="G408" s="161">
        <v>3068</v>
      </c>
    </row>
    <row r="409" spans="1:7" s="306" customFormat="1" ht="15" x14ac:dyDescent="0.25">
      <c r="A409" s="344" t="s">
        <v>439</v>
      </c>
      <c r="B409" s="304">
        <v>5469</v>
      </c>
      <c r="C409" s="304">
        <v>2534</v>
      </c>
      <c r="D409" s="305">
        <v>2935</v>
      </c>
      <c r="E409" s="304">
        <v>5257</v>
      </c>
      <c r="F409" s="304">
        <v>2410</v>
      </c>
      <c r="G409" s="305">
        <v>2847</v>
      </c>
    </row>
    <row r="410" spans="1:7" s="306" customFormat="1" ht="15" x14ac:dyDescent="0.25">
      <c r="A410" s="344" t="s">
        <v>440</v>
      </c>
      <c r="B410" s="304">
        <v>407</v>
      </c>
      <c r="C410" s="304">
        <v>207</v>
      </c>
      <c r="D410" s="305">
        <v>200</v>
      </c>
      <c r="E410" s="304">
        <v>323</v>
      </c>
      <c r="F410" s="304">
        <v>155</v>
      </c>
      <c r="G410" s="305">
        <v>168</v>
      </c>
    </row>
    <row r="411" spans="1:7" s="306" customFormat="1" ht="15" x14ac:dyDescent="0.25">
      <c r="A411" s="443" t="s">
        <v>441</v>
      </c>
      <c r="B411" s="444">
        <v>168</v>
      </c>
      <c r="C411" s="444">
        <v>86</v>
      </c>
      <c r="D411" s="445">
        <v>82</v>
      </c>
      <c r="E411" s="444">
        <v>111</v>
      </c>
      <c r="F411" s="444">
        <v>58</v>
      </c>
      <c r="G411" s="445">
        <v>53</v>
      </c>
    </row>
    <row r="412" spans="1:7" ht="15" x14ac:dyDescent="0.25">
      <c r="A412" s="216"/>
      <c r="B412" s="217"/>
      <c r="C412" s="217"/>
      <c r="D412" s="218"/>
      <c r="E412" s="217"/>
      <c r="F412" s="217"/>
      <c r="G412" s="217"/>
    </row>
    <row r="413" spans="1:7" ht="15" x14ac:dyDescent="0.25">
      <c r="A413" s="572" t="s">
        <v>1042</v>
      </c>
      <c r="B413" s="572"/>
      <c r="C413" s="572"/>
      <c r="D413" s="572"/>
      <c r="E413" s="572"/>
      <c r="F413" s="572"/>
      <c r="G413" s="572"/>
    </row>
    <row r="414" spans="1:7" ht="15" x14ac:dyDescent="0.25">
      <c r="A414" s="568"/>
      <c r="B414" s="570" t="s">
        <v>62</v>
      </c>
      <c r="C414" s="570"/>
      <c r="D414" s="571"/>
      <c r="E414" s="570" t="s">
        <v>1049</v>
      </c>
      <c r="F414" s="570"/>
      <c r="G414" s="571"/>
    </row>
    <row r="415" spans="1:7" ht="15" x14ac:dyDescent="0.25">
      <c r="A415" s="573"/>
      <c r="B415" s="44" t="s">
        <v>96</v>
      </c>
      <c r="C415" s="44" t="s">
        <v>13</v>
      </c>
      <c r="D415" s="44" t="s">
        <v>14</v>
      </c>
      <c r="E415" s="44" t="s">
        <v>96</v>
      </c>
      <c r="F415" s="44" t="s">
        <v>13</v>
      </c>
      <c r="G415" s="94" t="s">
        <v>14</v>
      </c>
    </row>
    <row r="416" spans="1:7" s="8" customFormat="1" ht="15.75" customHeight="1" x14ac:dyDescent="0.25">
      <c r="A416" s="97" t="s">
        <v>968</v>
      </c>
      <c r="B416" s="160">
        <v>945</v>
      </c>
      <c r="C416" s="160">
        <v>457</v>
      </c>
      <c r="D416" s="161">
        <v>488</v>
      </c>
      <c r="E416" s="160">
        <v>719</v>
      </c>
      <c r="F416" s="160">
        <v>363</v>
      </c>
      <c r="G416" s="161">
        <v>356</v>
      </c>
    </row>
    <row r="417" spans="1:10" ht="15" x14ac:dyDescent="0.25">
      <c r="A417" s="111" t="s">
        <v>442</v>
      </c>
      <c r="B417" s="162">
        <v>579</v>
      </c>
      <c r="C417" s="162">
        <v>270</v>
      </c>
      <c r="D417" s="163">
        <v>309</v>
      </c>
      <c r="E417" s="162">
        <v>501</v>
      </c>
      <c r="F417" s="162">
        <v>249</v>
      </c>
      <c r="G417" s="163">
        <v>252</v>
      </c>
    </row>
    <row r="418" spans="1:10" ht="15" x14ac:dyDescent="0.25">
      <c r="A418" s="111" t="s">
        <v>376</v>
      </c>
      <c r="B418" s="162">
        <v>366</v>
      </c>
      <c r="C418" s="162">
        <v>187</v>
      </c>
      <c r="D418" s="163">
        <v>179</v>
      </c>
      <c r="E418" s="162">
        <v>218</v>
      </c>
      <c r="F418" s="162">
        <v>114</v>
      </c>
      <c r="G418" s="163">
        <v>104</v>
      </c>
    </row>
    <row r="419" spans="1:10" s="8" customFormat="1" ht="15" x14ac:dyDescent="0.25">
      <c r="A419" s="97" t="s">
        <v>969</v>
      </c>
      <c r="B419" s="160">
        <v>628</v>
      </c>
      <c r="C419" s="160">
        <v>308</v>
      </c>
      <c r="D419" s="160">
        <v>320</v>
      </c>
      <c r="E419" s="160">
        <v>605</v>
      </c>
      <c r="F419" s="160">
        <v>318</v>
      </c>
      <c r="G419" s="161">
        <v>287</v>
      </c>
    </row>
    <row r="420" spans="1:10" ht="15" x14ac:dyDescent="0.25">
      <c r="A420" s="111" t="s">
        <v>443</v>
      </c>
      <c r="B420" s="162">
        <v>354</v>
      </c>
      <c r="C420" s="162">
        <v>170</v>
      </c>
      <c r="D420" s="163">
        <v>184</v>
      </c>
      <c r="E420" s="162">
        <v>329</v>
      </c>
      <c r="F420" s="162">
        <v>177</v>
      </c>
      <c r="G420" s="163">
        <v>152</v>
      </c>
    </row>
    <row r="421" spans="1:10" ht="15" x14ac:dyDescent="0.25">
      <c r="A421" s="111" t="s">
        <v>444</v>
      </c>
      <c r="B421" s="162">
        <v>4</v>
      </c>
      <c r="C421" s="162">
        <v>3</v>
      </c>
      <c r="D421" s="163">
        <v>1</v>
      </c>
      <c r="E421" s="162">
        <v>2</v>
      </c>
      <c r="F421" s="162">
        <v>1</v>
      </c>
      <c r="G421" s="163">
        <v>1</v>
      </c>
    </row>
    <row r="422" spans="1:10" ht="15" x14ac:dyDescent="0.25">
      <c r="A422" s="111" t="s">
        <v>445</v>
      </c>
      <c r="B422" s="162">
        <v>65</v>
      </c>
      <c r="C422" s="162">
        <v>34</v>
      </c>
      <c r="D422" s="163">
        <v>31</v>
      </c>
      <c r="E422" s="162">
        <v>64</v>
      </c>
      <c r="F422" s="162">
        <v>32</v>
      </c>
      <c r="G422" s="163">
        <v>32</v>
      </c>
    </row>
    <row r="423" spans="1:10" ht="15" x14ac:dyDescent="0.25">
      <c r="A423" s="111" t="s">
        <v>446</v>
      </c>
      <c r="B423" s="162">
        <v>205</v>
      </c>
      <c r="C423" s="162">
        <v>101</v>
      </c>
      <c r="D423" s="163">
        <v>104</v>
      </c>
      <c r="E423" s="162">
        <v>210</v>
      </c>
      <c r="F423" s="162">
        <v>108</v>
      </c>
      <c r="G423" s="163">
        <v>102</v>
      </c>
    </row>
    <row r="424" spans="1:10" s="8" customFormat="1" ht="15" x14ac:dyDescent="0.25">
      <c r="A424" s="97" t="s">
        <v>970</v>
      </c>
      <c r="B424" s="160">
        <v>947</v>
      </c>
      <c r="C424" s="160">
        <v>442</v>
      </c>
      <c r="D424" s="161">
        <v>505</v>
      </c>
      <c r="E424" s="160">
        <v>918</v>
      </c>
      <c r="F424" s="160">
        <v>460</v>
      </c>
      <c r="G424" s="161">
        <v>458</v>
      </c>
    </row>
    <row r="425" spans="1:10" ht="15" x14ac:dyDescent="0.25">
      <c r="A425" s="111" t="s">
        <v>853</v>
      </c>
      <c r="B425" s="162">
        <v>445</v>
      </c>
      <c r="C425" s="162">
        <v>211</v>
      </c>
      <c r="D425" s="163">
        <v>234</v>
      </c>
      <c r="E425" s="162">
        <v>451</v>
      </c>
      <c r="F425" s="162">
        <v>226</v>
      </c>
      <c r="G425" s="163">
        <v>225</v>
      </c>
    </row>
    <row r="426" spans="1:10" ht="15" x14ac:dyDescent="0.25">
      <c r="A426" s="111" t="s">
        <v>447</v>
      </c>
      <c r="B426" s="162">
        <v>267</v>
      </c>
      <c r="C426" s="162">
        <v>126</v>
      </c>
      <c r="D426" s="163">
        <v>141</v>
      </c>
      <c r="E426" s="162">
        <v>239</v>
      </c>
      <c r="F426" s="162">
        <v>120</v>
      </c>
      <c r="G426" s="163">
        <v>119</v>
      </c>
    </row>
    <row r="427" spans="1:10" ht="15" x14ac:dyDescent="0.25">
      <c r="A427" s="111" t="s">
        <v>125</v>
      </c>
      <c r="B427" s="162">
        <v>163</v>
      </c>
      <c r="C427" s="162">
        <v>73</v>
      </c>
      <c r="D427" s="163">
        <v>90</v>
      </c>
      <c r="E427" s="162">
        <v>130</v>
      </c>
      <c r="F427" s="162">
        <v>61</v>
      </c>
      <c r="G427" s="163">
        <v>69</v>
      </c>
    </row>
    <row r="428" spans="1:10" ht="15" x14ac:dyDescent="0.25">
      <c r="A428" s="111" t="s">
        <v>121</v>
      </c>
      <c r="B428" s="162">
        <v>72</v>
      </c>
      <c r="C428" s="162">
        <v>32</v>
      </c>
      <c r="D428" s="163">
        <v>40</v>
      </c>
      <c r="E428" s="162">
        <v>98</v>
      </c>
      <c r="F428" s="162">
        <v>53</v>
      </c>
      <c r="G428" s="163">
        <v>45</v>
      </c>
    </row>
    <row r="429" spans="1:10" ht="15" x14ac:dyDescent="0.25">
      <c r="A429" s="98"/>
      <c r="B429" s="162"/>
      <c r="C429" s="162"/>
      <c r="D429" s="163"/>
      <c r="E429" s="162"/>
      <c r="F429" s="162"/>
      <c r="G429" s="163"/>
    </row>
    <row r="430" spans="1:10" s="36" customFormat="1" ht="17.25" x14ac:dyDescent="0.3">
      <c r="A430" s="96" t="s">
        <v>971</v>
      </c>
      <c r="B430" s="158">
        <v>13446</v>
      </c>
      <c r="C430" s="158">
        <v>6333</v>
      </c>
      <c r="D430" s="159">
        <v>7113</v>
      </c>
      <c r="E430" s="158">
        <v>12304</v>
      </c>
      <c r="F430" s="158">
        <v>5775</v>
      </c>
      <c r="G430" s="159">
        <v>6529</v>
      </c>
      <c r="H430" s="6"/>
      <c r="I430" s="6"/>
      <c r="J430" s="6"/>
    </row>
    <row r="431" spans="1:10" s="8" customFormat="1" ht="15" x14ac:dyDescent="0.25">
      <c r="A431" s="97" t="s">
        <v>972</v>
      </c>
      <c r="B431" s="160">
        <v>3227</v>
      </c>
      <c r="C431" s="160">
        <v>1532</v>
      </c>
      <c r="D431" s="161">
        <v>1695</v>
      </c>
      <c r="E431" s="160">
        <v>2986</v>
      </c>
      <c r="F431" s="160">
        <v>1459</v>
      </c>
      <c r="G431" s="161">
        <v>1527</v>
      </c>
    </row>
    <row r="432" spans="1:10" ht="15" x14ac:dyDescent="0.25">
      <c r="A432" s="111" t="s">
        <v>448</v>
      </c>
      <c r="B432" s="162">
        <v>2564</v>
      </c>
      <c r="C432" s="162">
        <v>1202</v>
      </c>
      <c r="D432" s="163">
        <v>1362</v>
      </c>
      <c r="E432" s="162">
        <v>2447</v>
      </c>
      <c r="F432" s="162">
        <v>1183</v>
      </c>
      <c r="G432" s="163">
        <v>1264</v>
      </c>
    </row>
    <row r="433" spans="1:7" ht="15" x14ac:dyDescent="0.25">
      <c r="A433" s="111" t="s">
        <v>449</v>
      </c>
      <c r="B433" s="162">
        <v>126</v>
      </c>
      <c r="C433" s="162">
        <v>61</v>
      </c>
      <c r="D433" s="163">
        <v>65</v>
      </c>
      <c r="E433" s="162">
        <v>96</v>
      </c>
      <c r="F433" s="162">
        <v>49</v>
      </c>
      <c r="G433" s="163">
        <v>47</v>
      </c>
    </row>
    <row r="434" spans="1:7" ht="15" x14ac:dyDescent="0.25">
      <c r="A434" s="111" t="s">
        <v>854</v>
      </c>
      <c r="B434" s="162">
        <v>537</v>
      </c>
      <c r="C434" s="162">
        <v>269</v>
      </c>
      <c r="D434" s="163">
        <v>268</v>
      </c>
      <c r="E434" s="162">
        <v>443</v>
      </c>
      <c r="F434" s="162">
        <v>227</v>
      </c>
      <c r="G434" s="163">
        <v>216</v>
      </c>
    </row>
    <row r="435" spans="1:7" s="8" customFormat="1" ht="15" x14ac:dyDescent="0.25">
      <c r="A435" s="97" t="s">
        <v>973</v>
      </c>
      <c r="B435" s="160">
        <v>6441</v>
      </c>
      <c r="C435" s="160">
        <v>2993</v>
      </c>
      <c r="D435" s="161">
        <v>3448</v>
      </c>
      <c r="E435" s="160">
        <v>6243</v>
      </c>
      <c r="F435" s="160">
        <v>2834</v>
      </c>
      <c r="G435" s="161">
        <v>3409</v>
      </c>
    </row>
    <row r="436" spans="1:7" ht="15" x14ac:dyDescent="0.25">
      <c r="A436" s="111" t="s">
        <v>450</v>
      </c>
      <c r="B436" s="162">
        <v>5746</v>
      </c>
      <c r="C436" s="162">
        <v>2653</v>
      </c>
      <c r="D436" s="163">
        <v>3093</v>
      </c>
      <c r="E436" s="162">
        <v>5810</v>
      </c>
      <c r="F436" s="162">
        <v>2619</v>
      </c>
      <c r="G436" s="163">
        <v>3191</v>
      </c>
    </row>
    <row r="437" spans="1:7" ht="15" x14ac:dyDescent="0.25">
      <c r="A437" s="111" t="s">
        <v>451</v>
      </c>
      <c r="B437" s="162">
        <v>20</v>
      </c>
      <c r="C437" s="162">
        <v>11</v>
      </c>
      <c r="D437" s="163">
        <v>9</v>
      </c>
      <c r="E437" s="162">
        <v>8</v>
      </c>
      <c r="F437" s="162">
        <v>5</v>
      </c>
      <c r="G437" s="163">
        <v>3</v>
      </c>
    </row>
    <row r="438" spans="1:7" ht="15" x14ac:dyDescent="0.25">
      <c r="A438" s="111" t="s">
        <v>452</v>
      </c>
      <c r="B438" s="162">
        <v>175</v>
      </c>
      <c r="C438" s="162">
        <v>91</v>
      </c>
      <c r="D438" s="163">
        <v>84</v>
      </c>
      <c r="E438" s="162">
        <v>69</v>
      </c>
      <c r="F438" s="162">
        <v>35</v>
      </c>
      <c r="G438" s="163">
        <v>34</v>
      </c>
    </row>
    <row r="439" spans="1:7" ht="15" x14ac:dyDescent="0.25">
      <c r="A439" s="111" t="s">
        <v>453</v>
      </c>
      <c r="B439" s="162">
        <v>114</v>
      </c>
      <c r="C439" s="162">
        <v>55</v>
      </c>
      <c r="D439" s="163">
        <v>59</v>
      </c>
      <c r="E439" s="162">
        <v>101</v>
      </c>
      <c r="F439" s="162">
        <v>51</v>
      </c>
      <c r="G439" s="163">
        <v>50</v>
      </c>
    </row>
    <row r="440" spans="1:7" ht="15" x14ac:dyDescent="0.25">
      <c r="A440" s="111" t="s">
        <v>454</v>
      </c>
      <c r="B440" s="162">
        <v>54</v>
      </c>
      <c r="C440" s="162">
        <v>28</v>
      </c>
      <c r="D440" s="163">
        <v>26</v>
      </c>
      <c r="E440" s="162">
        <v>28</v>
      </c>
      <c r="F440" s="162">
        <v>12</v>
      </c>
      <c r="G440" s="163">
        <v>16</v>
      </c>
    </row>
    <row r="441" spans="1:7" ht="15" x14ac:dyDescent="0.25">
      <c r="A441" s="111" t="s">
        <v>455</v>
      </c>
      <c r="B441" s="162">
        <v>332</v>
      </c>
      <c r="C441" s="162">
        <v>155</v>
      </c>
      <c r="D441" s="163">
        <v>177</v>
      </c>
      <c r="E441" s="162">
        <v>227</v>
      </c>
      <c r="F441" s="162">
        <v>112</v>
      </c>
      <c r="G441" s="163">
        <v>115</v>
      </c>
    </row>
    <row r="442" spans="1:7" s="8" customFormat="1" ht="15" x14ac:dyDescent="0.25">
      <c r="A442" s="97" t="s">
        <v>974</v>
      </c>
      <c r="B442" s="160">
        <v>1833</v>
      </c>
      <c r="C442" s="160">
        <v>854</v>
      </c>
      <c r="D442" s="161">
        <v>979</v>
      </c>
      <c r="E442" s="160">
        <v>1553</v>
      </c>
      <c r="F442" s="160">
        <v>724</v>
      </c>
      <c r="G442" s="161">
        <v>829</v>
      </c>
    </row>
    <row r="443" spans="1:7" ht="15" x14ac:dyDescent="0.25">
      <c r="A443" s="111" t="s">
        <v>456</v>
      </c>
      <c r="B443" s="162">
        <v>1385</v>
      </c>
      <c r="C443" s="162">
        <v>644</v>
      </c>
      <c r="D443" s="163">
        <v>741</v>
      </c>
      <c r="E443" s="162">
        <v>1164</v>
      </c>
      <c r="F443" s="162">
        <v>546</v>
      </c>
      <c r="G443" s="163">
        <v>618</v>
      </c>
    </row>
    <row r="444" spans="1:7" ht="15" x14ac:dyDescent="0.25">
      <c r="A444" s="111" t="s">
        <v>457</v>
      </c>
      <c r="B444" s="162">
        <v>23</v>
      </c>
      <c r="C444" s="162">
        <v>8</v>
      </c>
      <c r="D444" s="163">
        <v>15</v>
      </c>
      <c r="E444" s="162">
        <v>15</v>
      </c>
      <c r="F444" s="162">
        <v>4</v>
      </c>
      <c r="G444" s="163">
        <v>11</v>
      </c>
    </row>
    <row r="445" spans="1:7" ht="15" x14ac:dyDescent="0.25">
      <c r="A445" s="111" t="s">
        <v>458</v>
      </c>
      <c r="B445" s="162">
        <v>425</v>
      </c>
      <c r="C445" s="162">
        <v>202</v>
      </c>
      <c r="D445" s="163">
        <v>223</v>
      </c>
      <c r="E445" s="162">
        <v>374</v>
      </c>
      <c r="F445" s="162">
        <v>174</v>
      </c>
      <c r="G445" s="163">
        <v>200</v>
      </c>
    </row>
    <row r="446" spans="1:7" s="8" customFormat="1" ht="15" x14ac:dyDescent="0.25">
      <c r="A446" s="97" t="s">
        <v>975</v>
      </c>
      <c r="B446" s="160">
        <v>691</v>
      </c>
      <c r="C446" s="160">
        <v>342</v>
      </c>
      <c r="D446" s="161">
        <v>349</v>
      </c>
      <c r="E446" s="160">
        <v>568</v>
      </c>
      <c r="F446" s="160">
        <v>284</v>
      </c>
      <c r="G446" s="161">
        <v>284</v>
      </c>
    </row>
    <row r="447" spans="1:7" ht="15" x14ac:dyDescent="0.25">
      <c r="A447" s="111" t="s">
        <v>459</v>
      </c>
      <c r="B447" s="162">
        <v>690</v>
      </c>
      <c r="C447" s="162">
        <v>341</v>
      </c>
      <c r="D447" s="162">
        <v>349</v>
      </c>
      <c r="E447" s="162">
        <v>568</v>
      </c>
      <c r="F447" s="162">
        <v>284</v>
      </c>
      <c r="G447" s="163">
        <v>284</v>
      </c>
    </row>
    <row r="448" spans="1:7" ht="15" x14ac:dyDescent="0.25">
      <c r="A448" s="111" t="s">
        <v>460</v>
      </c>
      <c r="B448" s="162" t="s">
        <v>15</v>
      </c>
      <c r="C448" s="162" t="s">
        <v>15</v>
      </c>
      <c r="D448" s="163" t="s">
        <v>15</v>
      </c>
      <c r="E448" s="162" t="s">
        <v>15</v>
      </c>
      <c r="F448" s="162" t="s">
        <v>15</v>
      </c>
      <c r="G448" s="163" t="s">
        <v>15</v>
      </c>
    </row>
    <row r="449" spans="1:10" ht="15" x14ac:dyDescent="0.25">
      <c r="A449" s="111" t="s">
        <v>461</v>
      </c>
      <c r="B449" s="162">
        <v>1</v>
      </c>
      <c r="C449" s="162">
        <v>1</v>
      </c>
      <c r="D449" s="163" t="s">
        <v>15</v>
      </c>
      <c r="E449" s="162" t="s">
        <v>15</v>
      </c>
      <c r="F449" s="162" t="s">
        <v>15</v>
      </c>
      <c r="G449" s="163" t="s">
        <v>15</v>
      </c>
    </row>
    <row r="450" spans="1:10" ht="15" x14ac:dyDescent="0.25">
      <c r="A450" s="111" t="s">
        <v>462</v>
      </c>
      <c r="B450" s="162" t="s">
        <v>15</v>
      </c>
      <c r="C450" s="162" t="s">
        <v>15</v>
      </c>
      <c r="D450" s="163" t="s">
        <v>15</v>
      </c>
      <c r="E450" s="162" t="s">
        <v>15</v>
      </c>
      <c r="F450" s="162" t="s">
        <v>15</v>
      </c>
      <c r="G450" s="163" t="s">
        <v>15</v>
      </c>
    </row>
    <row r="451" spans="1:10" s="8" customFormat="1" ht="15" x14ac:dyDescent="0.25">
      <c r="A451" s="97" t="s">
        <v>976</v>
      </c>
      <c r="B451" s="160">
        <v>1254</v>
      </c>
      <c r="C451" s="160">
        <v>612</v>
      </c>
      <c r="D451" s="161">
        <v>642</v>
      </c>
      <c r="E451" s="160">
        <v>954</v>
      </c>
      <c r="F451" s="160">
        <v>474</v>
      </c>
      <c r="G451" s="161">
        <v>480</v>
      </c>
    </row>
    <row r="452" spans="1:10" ht="15" x14ac:dyDescent="0.25">
      <c r="A452" s="111" t="s">
        <v>463</v>
      </c>
      <c r="B452" s="162">
        <v>854</v>
      </c>
      <c r="C452" s="162">
        <v>415</v>
      </c>
      <c r="D452" s="163">
        <v>439</v>
      </c>
      <c r="E452" s="162">
        <v>760</v>
      </c>
      <c r="F452" s="162">
        <v>375</v>
      </c>
      <c r="G452" s="163">
        <v>385</v>
      </c>
    </row>
    <row r="453" spans="1:10" ht="15" x14ac:dyDescent="0.25">
      <c r="A453" s="111" t="s">
        <v>464</v>
      </c>
      <c r="B453" s="162">
        <v>60</v>
      </c>
      <c r="C453" s="162">
        <v>30</v>
      </c>
      <c r="D453" s="163">
        <v>30</v>
      </c>
      <c r="E453" s="162">
        <v>38</v>
      </c>
      <c r="F453" s="162">
        <v>25</v>
      </c>
      <c r="G453" s="163">
        <v>13</v>
      </c>
    </row>
    <row r="454" spans="1:10" ht="15" x14ac:dyDescent="0.25">
      <c r="A454" s="111" t="s">
        <v>465</v>
      </c>
      <c r="B454" s="162">
        <v>107</v>
      </c>
      <c r="C454" s="162">
        <v>55</v>
      </c>
      <c r="D454" s="163">
        <v>52</v>
      </c>
      <c r="E454" s="162">
        <v>62</v>
      </c>
      <c r="F454" s="162">
        <v>30</v>
      </c>
      <c r="G454" s="163">
        <v>32</v>
      </c>
    </row>
    <row r="455" spans="1:10" ht="15" x14ac:dyDescent="0.25">
      <c r="A455" s="111" t="s">
        <v>466</v>
      </c>
      <c r="B455" s="162">
        <v>5</v>
      </c>
      <c r="C455" s="162">
        <v>3</v>
      </c>
      <c r="D455" s="163">
        <v>2</v>
      </c>
      <c r="E455" s="162" t="s">
        <v>15</v>
      </c>
      <c r="F455" s="162" t="s">
        <v>15</v>
      </c>
      <c r="G455" s="163" t="s">
        <v>15</v>
      </c>
    </row>
    <row r="456" spans="1:10" ht="15" x14ac:dyDescent="0.25">
      <c r="A456" s="111" t="s">
        <v>467</v>
      </c>
      <c r="B456" s="162">
        <v>186</v>
      </c>
      <c r="C456" s="162">
        <v>86</v>
      </c>
      <c r="D456" s="163">
        <v>100</v>
      </c>
      <c r="E456" s="162">
        <v>93</v>
      </c>
      <c r="F456" s="162">
        <v>44</v>
      </c>
      <c r="G456" s="163">
        <v>49</v>
      </c>
    </row>
    <row r="457" spans="1:10" ht="15" x14ac:dyDescent="0.25">
      <c r="A457" s="206" t="s">
        <v>468</v>
      </c>
      <c r="B457" s="166">
        <v>42</v>
      </c>
      <c r="C457" s="166">
        <v>23</v>
      </c>
      <c r="D457" s="167">
        <v>19</v>
      </c>
      <c r="E457" s="166">
        <v>1</v>
      </c>
      <c r="F457" s="166" t="s">
        <v>15</v>
      </c>
      <c r="G457" s="167">
        <v>1</v>
      </c>
    </row>
    <row r="458" spans="1:10" s="8" customFormat="1" ht="15" x14ac:dyDescent="0.25">
      <c r="A458" s="216"/>
      <c r="B458" s="217"/>
      <c r="C458" s="217"/>
      <c r="D458" s="218"/>
      <c r="E458" s="160"/>
      <c r="F458" s="160"/>
      <c r="G458" s="161"/>
      <c r="H458"/>
      <c r="I458"/>
      <c r="J458"/>
    </row>
    <row r="459" spans="1:10" s="8" customFormat="1" ht="15" x14ac:dyDescent="0.25">
      <c r="A459" s="572" t="s">
        <v>1042</v>
      </c>
      <c r="B459" s="572"/>
      <c r="C459" s="572"/>
      <c r="D459" s="572"/>
      <c r="E459" s="572"/>
      <c r="F459" s="572"/>
      <c r="G459" s="572"/>
      <c r="H459"/>
      <c r="I459"/>
      <c r="J459"/>
    </row>
    <row r="460" spans="1:10" s="8" customFormat="1" ht="15" x14ac:dyDescent="0.25">
      <c r="A460" s="568"/>
      <c r="B460" s="570" t="s">
        <v>62</v>
      </c>
      <c r="C460" s="570"/>
      <c r="D460" s="571"/>
      <c r="E460" s="570" t="s">
        <v>1049</v>
      </c>
      <c r="F460" s="570"/>
      <c r="G460" s="571"/>
      <c r="H460"/>
      <c r="I460"/>
      <c r="J460"/>
    </row>
    <row r="461" spans="1:10" s="8" customFormat="1" ht="15" x14ac:dyDescent="0.25">
      <c r="A461" s="573"/>
      <c r="B461" s="44" t="s">
        <v>96</v>
      </c>
      <c r="C461" s="44" t="s">
        <v>13</v>
      </c>
      <c r="D461" s="44" t="s">
        <v>14</v>
      </c>
      <c r="E461" s="44" t="s">
        <v>96</v>
      </c>
      <c r="F461" s="44" t="s">
        <v>13</v>
      </c>
      <c r="G461" s="94" t="s">
        <v>14</v>
      </c>
      <c r="H461"/>
      <c r="I461"/>
      <c r="J461"/>
    </row>
    <row r="462" spans="1:10" ht="15" x14ac:dyDescent="0.25">
      <c r="A462" s="98"/>
      <c r="B462" s="162"/>
      <c r="C462" s="162"/>
      <c r="D462" s="163"/>
      <c r="E462" s="162"/>
      <c r="F462" s="162"/>
      <c r="G462" s="163"/>
    </row>
    <row r="463" spans="1:10" s="36" customFormat="1" ht="17.25" x14ac:dyDescent="0.3">
      <c r="A463" s="96" t="s">
        <v>842</v>
      </c>
      <c r="B463" s="158">
        <v>12595</v>
      </c>
      <c r="C463" s="158">
        <v>6039</v>
      </c>
      <c r="D463" s="159">
        <v>6556</v>
      </c>
      <c r="E463" s="158">
        <v>11494</v>
      </c>
      <c r="F463" s="158">
        <v>5495</v>
      </c>
      <c r="G463" s="159">
        <v>5999</v>
      </c>
      <c r="H463" s="6"/>
      <c r="I463" s="6"/>
      <c r="J463" s="6"/>
    </row>
    <row r="464" spans="1:10" s="8" customFormat="1" ht="15" x14ac:dyDescent="0.25">
      <c r="A464" s="97" t="s">
        <v>977</v>
      </c>
      <c r="B464" s="160">
        <v>1146</v>
      </c>
      <c r="C464" s="160">
        <v>570</v>
      </c>
      <c r="D464" s="161">
        <v>576</v>
      </c>
      <c r="E464" s="160">
        <v>949</v>
      </c>
      <c r="F464" s="160">
        <v>479</v>
      </c>
      <c r="G464" s="161">
        <v>470</v>
      </c>
    </row>
    <row r="465" spans="1:7" ht="15" x14ac:dyDescent="0.25">
      <c r="A465" s="111" t="s">
        <v>469</v>
      </c>
      <c r="B465" s="162">
        <v>390</v>
      </c>
      <c r="C465" s="162">
        <v>190</v>
      </c>
      <c r="D465" s="163">
        <v>200</v>
      </c>
      <c r="E465" s="162">
        <v>367</v>
      </c>
      <c r="F465" s="162">
        <v>177</v>
      </c>
      <c r="G465" s="163">
        <v>190</v>
      </c>
    </row>
    <row r="466" spans="1:7" ht="15" x14ac:dyDescent="0.25">
      <c r="A466" s="111" t="s">
        <v>470</v>
      </c>
      <c r="B466" s="162">
        <v>28</v>
      </c>
      <c r="C466" s="162">
        <v>13</v>
      </c>
      <c r="D466" s="163">
        <v>15</v>
      </c>
      <c r="E466" s="162">
        <v>7</v>
      </c>
      <c r="F466" s="162">
        <v>4</v>
      </c>
      <c r="G466" s="163">
        <v>3</v>
      </c>
    </row>
    <row r="467" spans="1:7" ht="15" x14ac:dyDescent="0.25">
      <c r="A467" s="111" t="s">
        <v>269</v>
      </c>
      <c r="B467" s="162">
        <v>83</v>
      </c>
      <c r="C467" s="162">
        <v>45</v>
      </c>
      <c r="D467" s="163">
        <v>38</v>
      </c>
      <c r="E467" s="162">
        <v>73</v>
      </c>
      <c r="F467" s="162">
        <v>38</v>
      </c>
      <c r="G467" s="163">
        <v>35</v>
      </c>
    </row>
    <row r="468" spans="1:7" ht="15" x14ac:dyDescent="0.25">
      <c r="A468" s="111" t="s">
        <v>471</v>
      </c>
      <c r="B468" s="162">
        <v>310</v>
      </c>
      <c r="C468" s="162">
        <v>156</v>
      </c>
      <c r="D468" s="163">
        <v>154</v>
      </c>
      <c r="E468" s="162">
        <v>233</v>
      </c>
      <c r="F468" s="162">
        <v>136</v>
      </c>
      <c r="G468" s="163">
        <v>97</v>
      </c>
    </row>
    <row r="469" spans="1:7" ht="15" x14ac:dyDescent="0.25">
      <c r="A469" s="111" t="s">
        <v>472</v>
      </c>
      <c r="B469" s="162">
        <v>317</v>
      </c>
      <c r="C469" s="162">
        <v>156</v>
      </c>
      <c r="D469" s="163">
        <v>161</v>
      </c>
      <c r="E469" s="162">
        <v>259</v>
      </c>
      <c r="F469" s="162">
        <v>121</v>
      </c>
      <c r="G469" s="163">
        <v>138</v>
      </c>
    </row>
    <row r="470" spans="1:7" ht="15" x14ac:dyDescent="0.25">
      <c r="A470" s="111" t="s">
        <v>473</v>
      </c>
      <c r="B470" s="162">
        <v>4</v>
      </c>
      <c r="C470" s="162">
        <v>2</v>
      </c>
      <c r="D470" s="163">
        <v>2</v>
      </c>
      <c r="E470" s="162" t="s">
        <v>15</v>
      </c>
      <c r="F470" s="162" t="s">
        <v>15</v>
      </c>
      <c r="G470" s="163" t="s">
        <v>15</v>
      </c>
    </row>
    <row r="471" spans="1:7" ht="15" x14ac:dyDescent="0.25">
      <c r="A471" s="111" t="s">
        <v>474</v>
      </c>
      <c r="B471" s="162">
        <v>14</v>
      </c>
      <c r="C471" s="162">
        <v>8</v>
      </c>
      <c r="D471" s="163">
        <v>6</v>
      </c>
      <c r="E471" s="162">
        <v>10</v>
      </c>
      <c r="F471" s="162">
        <v>3</v>
      </c>
      <c r="G471" s="163">
        <v>7</v>
      </c>
    </row>
    <row r="472" spans="1:7" s="8" customFormat="1" ht="15" x14ac:dyDescent="0.25">
      <c r="A472" s="97" t="s">
        <v>978</v>
      </c>
      <c r="B472" s="160">
        <v>2106</v>
      </c>
      <c r="C472" s="160">
        <v>1033</v>
      </c>
      <c r="D472" s="161">
        <v>1073</v>
      </c>
      <c r="E472" s="160">
        <v>1413</v>
      </c>
      <c r="F472" s="160">
        <v>718</v>
      </c>
      <c r="G472" s="161">
        <v>695</v>
      </c>
    </row>
    <row r="473" spans="1:7" ht="15" x14ac:dyDescent="0.25">
      <c r="A473" s="111" t="s">
        <v>475</v>
      </c>
      <c r="B473" s="162">
        <v>947</v>
      </c>
      <c r="C473" s="162">
        <v>459</v>
      </c>
      <c r="D473" s="163">
        <v>488</v>
      </c>
      <c r="E473" s="162">
        <v>817</v>
      </c>
      <c r="F473" s="162">
        <v>408</v>
      </c>
      <c r="G473" s="163">
        <v>409</v>
      </c>
    </row>
    <row r="474" spans="1:7" ht="15" x14ac:dyDescent="0.25">
      <c r="A474" s="111" t="s">
        <v>476</v>
      </c>
      <c r="B474" s="162">
        <v>50</v>
      </c>
      <c r="C474" s="162">
        <v>29</v>
      </c>
      <c r="D474" s="163">
        <v>21</v>
      </c>
      <c r="E474" s="162">
        <v>25</v>
      </c>
      <c r="F474" s="162">
        <v>18</v>
      </c>
      <c r="G474" s="163">
        <v>7</v>
      </c>
    </row>
    <row r="475" spans="1:7" ht="15" x14ac:dyDescent="0.25">
      <c r="A475" s="111" t="s">
        <v>477</v>
      </c>
      <c r="B475" s="162">
        <v>165</v>
      </c>
      <c r="C475" s="162">
        <v>83</v>
      </c>
      <c r="D475" s="163">
        <v>82</v>
      </c>
      <c r="E475" s="162">
        <v>73</v>
      </c>
      <c r="F475" s="162">
        <v>41</v>
      </c>
      <c r="G475" s="163">
        <v>32</v>
      </c>
    </row>
    <row r="476" spans="1:7" ht="15" x14ac:dyDescent="0.25">
      <c r="A476" s="111" t="s">
        <v>478</v>
      </c>
      <c r="B476" s="162">
        <v>136</v>
      </c>
      <c r="C476" s="162">
        <v>69</v>
      </c>
      <c r="D476" s="163">
        <v>67</v>
      </c>
      <c r="E476" s="162">
        <v>62</v>
      </c>
      <c r="F476" s="162">
        <v>34</v>
      </c>
      <c r="G476" s="163">
        <v>28</v>
      </c>
    </row>
    <row r="477" spans="1:7" ht="15" x14ac:dyDescent="0.25">
      <c r="A477" s="111" t="s">
        <v>479</v>
      </c>
      <c r="B477" s="162">
        <v>808</v>
      </c>
      <c r="C477" s="162">
        <v>393</v>
      </c>
      <c r="D477" s="163">
        <v>415</v>
      </c>
      <c r="E477" s="162">
        <v>436</v>
      </c>
      <c r="F477" s="162">
        <v>217</v>
      </c>
      <c r="G477" s="163">
        <v>219</v>
      </c>
    </row>
    <row r="478" spans="1:7" s="8" customFormat="1" ht="15" x14ac:dyDescent="0.25">
      <c r="A478" s="97" t="s">
        <v>979</v>
      </c>
      <c r="B478" s="160">
        <v>905</v>
      </c>
      <c r="C478" s="160">
        <v>445</v>
      </c>
      <c r="D478" s="161">
        <v>460</v>
      </c>
      <c r="E478" s="160">
        <v>844</v>
      </c>
      <c r="F478" s="160">
        <v>400</v>
      </c>
      <c r="G478" s="161">
        <v>444</v>
      </c>
    </row>
    <row r="479" spans="1:7" ht="15" x14ac:dyDescent="0.25">
      <c r="A479" s="111" t="s">
        <v>480</v>
      </c>
      <c r="B479" s="162">
        <v>523</v>
      </c>
      <c r="C479" s="162">
        <v>245</v>
      </c>
      <c r="D479" s="163">
        <v>278</v>
      </c>
      <c r="E479" s="162">
        <v>489</v>
      </c>
      <c r="F479" s="162">
        <v>221</v>
      </c>
      <c r="G479" s="163">
        <v>268</v>
      </c>
    </row>
    <row r="480" spans="1:7" ht="15" x14ac:dyDescent="0.25">
      <c r="A480" s="111" t="s">
        <v>481</v>
      </c>
      <c r="B480" s="162">
        <v>9</v>
      </c>
      <c r="C480" s="162">
        <v>7</v>
      </c>
      <c r="D480" s="163">
        <v>2</v>
      </c>
      <c r="E480" s="162">
        <v>1</v>
      </c>
      <c r="F480" s="162">
        <v>1</v>
      </c>
      <c r="G480" s="163" t="s">
        <v>15</v>
      </c>
    </row>
    <row r="481" spans="1:7" ht="15" x14ac:dyDescent="0.25">
      <c r="A481" s="111" t="s">
        <v>482</v>
      </c>
      <c r="B481" s="162">
        <v>9</v>
      </c>
      <c r="C481" s="162">
        <v>4</v>
      </c>
      <c r="D481" s="163">
        <v>5</v>
      </c>
      <c r="E481" s="162">
        <v>22</v>
      </c>
      <c r="F481" s="162">
        <v>11</v>
      </c>
      <c r="G481" s="163">
        <v>11</v>
      </c>
    </row>
    <row r="482" spans="1:7" ht="15" x14ac:dyDescent="0.25">
      <c r="A482" s="111" t="s">
        <v>483</v>
      </c>
      <c r="B482" s="162" t="s">
        <v>15</v>
      </c>
      <c r="C482" s="162" t="s">
        <v>15</v>
      </c>
      <c r="D482" s="163" t="s">
        <v>15</v>
      </c>
      <c r="E482" s="162" t="s">
        <v>15</v>
      </c>
      <c r="F482" s="162" t="s">
        <v>15</v>
      </c>
      <c r="G482" s="163" t="s">
        <v>15</v>
      </c>
    </row>
    <row r="483" spans="1:7" ht="15" x14ac:dyDescent="0.25">
      <c r="A483" s="111" t="s">
        <v>484</v>
      </c>
      <c r="B483" s="162">
        <v>177</v>
      </c>
      <c r="C483" s="162">
        <v>96</v>
      </c>
      <c r="D483" s="163">
        <v>81</v>
      </c>
      <c r="E483" s="162">
        <v>137</v>
      </c>
      <c r="F483" s="162">
        <v>69</v>
      </c>
      <c r="G483" s="163">
        <v>68</v>
      </c>
    </row>
    <row r="484" spans="1:7" ht="15" x14ac:dyDescent="0.25">
      <c r="A484" s="111" t="s">
        <v>485</v>
      </c>
      <c r="B484" s="162">
        <v>178</v>
      </c>
      <c r="C484" s="162">
        <v>88</v>
      </c>
      <c r="D484" s="163">
        <v>90</v>
      </c>
      <c r="E484" s="162">
        <v>155</v>
      </c>
      <c r="F484" s="162">
        <v>79</v>
      </c>
      <c r="G484" s="163">
        <v>76</v>
      </c>
    </row>
    <row r="485" spans="1:7" ht="15" x14ac:dyDescent="0.25">
      <c r="A485" s="111" t="s">
        <v>855</v>
      </c>
      <c r="B485" s="162">
        <v>9</v>
      </c>
      <c r="C485" s="162">
        <v>5</v>
      </c>
      <c r="D485" s="163">
        <v>4</v>
      </c>
      <c r="E485" s="162">
        <v>40</v>
      </c>
      <c r="F485" s="162">
        <v>19</v>
      </c>
      <c r="G485" s="163">
        <v>21</v>
      </c>
    </row>
    <row r="486" spans="1:7" s="8" customFormat="1" ht="15" x14ac:dyDescent="0.25">
      <c r="A486" s="97" t="s">
        <v>980</v>
      </c>
      <c r="B486" s="160">
        <v>7829</v>
      </c>
      <c r="C486" s="160">
        <v>3696</v>
      </c>
      <c r="D486" s="161">
        <v>4133</v>
      </c>
      <c r="E486" s="160">
        <v>7893</v>
      </c>
      <c r="F486" s="160">
        <v>3700</v>
      </c>
      <c r="G486" s="161">
        <v>4193</v>
      </c>
    </row>
    <row r="487" spans="1:7" ht="15" x14ac:dyDescent="0.25">
      <c r="A487" s="111" t="s">
        <v>486</v>
      </c>
      <c r="B487" s="162">
        <v>6096</v>
      </c>
      <c r="C487" s="162">
        <v>2841</v>
      </c>
      <c r="D487" s="163">
        <v>3255</v>
      </c>
      <c r="E487" s="162">
        <v>5907</v>
      </c>
      <c r="F487" s="162">
        <v>2714</v>
      </c>
      <c r="G487" s="163">
        <v>3193</v>
      </c>
    </row>
    <row r="488" spans="1:7" ht="15" x14ac:dyDescent="0.25">
      <c r="A488" s="111" t="s">
        <v>487</v>
      </c>
      <c r="B488" s="162">
        <v>233</v>
      </c>
      <c r="C488" s="162">
        <v>110</v>
      </c>
      <c r="D488" s="163">
        <v>123</v>
      </c>
      <c r="E488" s="162">
        <v>307</v>
      </c>
      <c r="F488" s="162">
        <v>153</v>
      </c>
      <c r="G488" s="163">
        <v>154</v>
      </c>
    </row>
    <row r="489" spans="1:7" ht="15" x14ac:dyDescent="0.25">
      <c r="A489" s="111" t="s">
        <v>488</v>
      </c>
      <c r="B489" s="162">
        <v>96</v>
      </c>
      <c r="C489" s="162">
        <v>43</v>
      </c>
      <c r="D489" s="163">
        <v>53</v>
      </c>
      <c r="E489" s="162">
        <v>121</v>
      </c>
      <c r="F489" s="162">
        <v>60</v>
      </c>
      <c r="G489" s="163">
        <v>61</v>
      </c>
    </row>
    <row r="490" spans="1:7" ht="15" x14ac:dyDescent="0.25">
      <c r="A490" s="111" t="s">
        <v>489</v>
      </c>
      <c r="B490" s="162">
        <v>64</v>
      </c>
      <c r="C490" s="162">
        <v>34</v>
      </c>
      <c r="D490" s="163">
        <v>30</v>
      </c>
      <c r="E490" s="162">
        <v>90</v>
      </c>
      <c r="F490" s="162">
        <v>49</v>
      </c>
      <c r="G490" s="163">
        <v>41</v>
      </c>
    </row>
    <row r="491" spans="1:7" ht="15" x14ac:dyDescent="0.25">
      <c r="A491" s="111" t="s">
        <v>490</v>
      </c>
      <c r="B491" s="162">
        <v>15</v>
      </c>
      <c r="C491" s="162">
        <v>9</v>
      </c>
      <c r="D491" s="163">
        <v>6</v>
      </c>
      <c r="E491" s="162">
        <v>22</v>
      </c>
      <c r="F491" s="162">
        <v>13</v>
      </c>
      <c r="G491" s="163">
        <v>9</v>
      </c>
    </row>
    <row r="492" spans="1:7" ht="15" x14ac:dyDescent="0.25">
      <c r="A492" s="111" t="s">
        <v>491</v>
      </c>
      <c r="B492" s="162">
        <v>580</v>
      </c>
      <c r="C492" s="162">
        <v>293</v>
      </c>
      <c r="D492" s="163">
        <v>287</v>
      </c>
      <c r="E492" s="162">
        <v>823</v>
      </c>
      <c r="F492" s="162">
        <v>410</v>
      </c>
      <c r="G492" s="163">
        <v>413</v>
      </c>
    </row>
    <row r="493" spans="1:7" ht="15" x14ac:dyDescent="0.25">
      <c r="A493" s="111" t="s">
        <v>492</v>
      </c>
      <c r="B493" s="162">
        <v>327</v>
      </c>
      <c r="C493" s="162">
        <v>159</v>
      </c>
      <c r="D493" s="163">
        <v>168</v>
      </c>
      <c r="E493" s="162">
        <v>251</v>
      </c>
      <c r="F493" s="162">
        <v>112</v>
      </c>
      <c r="G493" s="163">
        <v>139</v>
      </c>
    </row>
    <row r="494" spans="1:7" ht="15" x14ac:dyDescent="0.25">
      <c r="A494" s="111" t="s">
        <v>493</v>
      </c>
      <c r="B494" s="162">
        <v>157</v>
      </c>
      <c r="C494" s="162">
        <v>72</v>
      </c>
      <c r="D494" s="163">
        <v>85</v>
      </c>
      <c r="E494" s="162">
        <v>146</v>
      </c>
      <c r="F494" s="162">
        <v>76</v>
      </c>
      <c r="G494" s="163">
        <v>70</v>
      </c>
    </row>
    <row r="495" spans="1:7" ht="15" x14ac:dyDescent="0.25">
      <c r="A495" s="111" t="s">
        <v>856</v>
      </c>
      <c r="B495" s="162">
        <v>261</v>
      </c>
      <c r="C495" s="162">
        <v>135</v>
      </c>
      <c r="D495" s="163">
        <v>126</v>
      </c>
      <c r="E495" s="162">
        <v>226</v>
      </c>
      <c r="F495" s="162">
        <v>113</v>
      </c>
      <c r="G495" s="163">
        <v>113</v>
      </c>
    </row>
    <row r="496" spans="1:7" s="8" customFormat="1" ht="15" x14ac:dyDescent="0.25">
      <c r="A496" s="97" t="s">
        <v>981</v>
      </c>
      <c r="B496" s="160">
        <v>609</v>
      </c>
      <c r="C496" s="160">
        <v>295</v>
      </c>
      <c r="D496" s="161">
        <v>314</v>
      </c>
      <c r="E496" s="160">
        <v>395</v>
      </c>
      <c r="F496" s="160">
        <v>198</v>
      </c>
      <c r="G496" s="161">
        <v>197</v>
      </c>
    </row>
    <row r="497" spans="1:10" ht="15" x14ac:dyDescent="0.25">
      <c r="A497" s="111" t="s">
        <v>494</v>
      </c>
      <c r="B497" s="162">
        <v>372</v>
      </c>
      <c r="C497" s="162">
        <v>170</v>
      </c>
      <c r="D497" s="163">
        <v>202</v>
      </c>
      <c r="E497" s="162">
        <v>278</v>
      </c>
      <c r="F497" s="162">
        <v>139</v>
      </c>
      <c r="G497" s="163">
        <v>139</v>
      </c>
    </row>
    <row r="498" spans="1:10" ht="15" x14ac:dyDescent="0.25">
      <c r="A498" s="111" t="s">
        <v>495</v>
      </c>
      <c r="B498" s="162">
        <v>79</v>
      </c>
      <c r="C498" s="162">
        <v>42</v>
      </c>
      <c r="D498" s="162">
        <v>37</v>
      </c>
      <c r="E498" s="162">
        <v>46</v>
      </c>
      <c r="F498" s="162">
        <v>18</v>
      </c>
      <c r="G498" s="163">
        <v>28</v>
      </c>
    </row>
    <row r="499" spans="1:10" ht="15" x14ac:dyDescent="0.25">
      <c r="A499" s="111" t="s">
        <v>496</v>
      </c>
      <c r="B499" s="162">
        <v>2</v>
      </c>
      <c r="C499" s="162">
        <v>2</v>
      </c>
      <c r="D499" s="163" t="s">
        <v>15</v>
      </c>
      <c r="E499" s="162">
        <v>4</v>
      </c>
      <c r="F499" s="162">
        <v>4</v>
      </c>
      <c r="G499" s="163" t="s">
        <v>15</v>
      </c>
    </row>
    <row r="500" spans="1:10" ht="15" x14ac:dyDescent="0.25">
      <c r="A500" s="111" t="s">
        <v>497</v>
      </c>
      <c r="B500" s="162">
        <v>121</v>
      </c>
      <c r="C500" s="162">
        <v>63</v>
      </c>
      <c r="D500" s="163">
        <v>58</v>
      </c>
      <c r="E500" s="162">
        <v>61</v>
      </c>
      <c r="F500" s="162">
        <v>32</v>
      </c>
      <c r="G500" s="163">
        <v>29</v>
      </c>
    </row>
    <row r="501" spans="1:10" ht="15" x14ac:dyDescent="0.25">
      <c r="A501" s="206" t="s">
        <v>498</v>
      </c>
      <c r="B501" s="166">
        <v>35</v>
      </c>
      <c r="C501" s="166">
        <v>18</v>
      </c>
      <c r="D501" s="167">
        <v>17</v>
      </c>
      <c r="E501" s="166">
        <v>6</v>
      </c>
      <c r="F501" s="166">
        <v>5</v>
      </c>
      <c r="G501" s="167">
        <v>1</v>
      </c>
    </row>
    <row r="502" spans="1:10" ht="15" x14ac:dyDescent="0.25">
      <c r="A502" s="216"/>
      <c r="B502" s="217"/>
      <c r="C502" s="217"/>
      <c r="D502" s="217"/>
      <c r="E502" s="340"/>
      <c r="F502" s="340"/>
      <c r="G502" s="340"/>
    </row>
    <row r="503" spans="1:10" ht="15" x14ac:dyDescent="0.25">
      <c r="A503" s="216"/>
      <c r="B503" s="217"/>
      <c r="C503" s="217"/>
      <c r="D503" s="217"/>
      <c r="E503" s="340"/>
      <c r="F503" s="340"/>
      <c r="G503" s="340"/>
    </row>
    <row r="504" spans="1:10" ht="15" x14ac:dyDescent="0.25">
      <c r="A504" s="216"/>
      <c r="B504" s="217"/>
      <c r="C504" s="217"/>
      <c r="D504" s="218"/>
      <c r="E504" s="217"/>
      <c r="F504" s="217"/>
      <c r="G504" s="217"/>
    </row>
    <row r="505" spans="1:10" ht="15" x14ac:dyDescent="0.25">
      <c r="A505" s="572" t="s">
        <v>1042</v>
      </c>
      <c r="B505" s="572"/>
      <c r="C505" s="572"/>
      <c r="D505" s="572"/>
      <c r="E505" s="572"/>
      <c r="F505" s="572"/>
      <c r="G505" s="572"/>
    </row>
    <row r="506" spans="1:10" ht="15" x14ac:dyDescent="0.25">
      <c r="A506" s="568"/>
      <c r="B506" s="570" t="s">
        <v>62</v>
      </c>
      <c r="C506" s="570"/>
      <c r="D506" s="571"/>
      <c r="E506" s="570" t="s">
        <v>1049</v>
      </c>
      <c r="F506" s="570"/>
      <c r="G506" s="571"/>
    </row>
    <row r="507" spans="1:10" ht="15" x14ac:dyDescent="0.25">
      <c r="A507" s="573"/>
      <c r="B507" s="44" t="s">
        <v>96</v>
      </c>
      <c r="C507" s="44" t="s">
        <v>13</v>
      </c>
      <c r="D507" s="44" t="s">
        <v>14</v>
      </c>
      <c r="E507" s="44" t="s">
        <v>96</v>
      </c>
      <c r="F507" s="44" t="s">
        <v>13</v>
      </c>
      <c r="G507" s="94" t="s">
        <v>14</v>
      </c>
    </row>
    <row r="508" spans="1:10" ht="15" x14ac:dyDescent="0.25">
      <c r="A508" s="98"/>
      <c r="B508" s="162"/>
      <c r="C508" s="162"/>
      <c r="D508" s="163"/>
      <c r="E508" s="162"/>
      <c r="F508" s="162"/>
      <c r="G508" s="163"/>
    </row>
    <row r="509" spans="1:10" s="36" customFormat="1" ht="17.25" x14ac:dyDescent="0.3">
      <c r="A509" s="96" t="s">
        <v>787</v>
      </c>
      <c r="B509" s="158">
        <v>18947</v>
      </c>
      <c r="C509" s="158">
        <v>9135</v>
      </c>
      <c r="D509" s="159">
        <v>9812</v>
      </c>
      <c r="E509" s="158">
        <v>17050</v>
      </c>
      <c r="F509" s="158">
        <v>8289</v>
      </c>
      <c r="G509" s="159">
        <v>8761</v>
      </c>
      <c r="H509" s="6"/>
      <c r="I509" s="6"/>
      <c r="J509" s="6"/>
    </row>
    <row r="510" spans="1:10" s="8" customFormat="1" ht="15" x14ac:dyDescent="0.25">
      <c r="A510" s="97" t="s">
        <v>982</v>
      </c>
      <c r="B510" s="160">
        <v>2588</v>
      </c>
      <c r="C510" s="160">
        <v>1253</v>
      </c>
      <c r="D510" s="161">
        <v>1335</v>
      </c>
      <c r="E510" s="160">
        <v>1745</v>
      </c>
      <c r="F510" s="160">
        <v>847</v>
      </c>
      <c r="G510" s="161">
        <v>898</v>
      </c>
    </row>
    <row r="511" spans="1:10" ht="15" x14ac:dyDescent="0.25">
      <c r="A511" s="111" t="s">
        <v>502</v>
      </c>
      <c r="B511" s="162">
        <v>2211</v>
      </c>
      <c r="C511" s="162">
        <v>1058</v>
      </c>
      <c r="D511" s="163">
        <v>1153</v>
      </c>
      <c r="E511" s="162">
        <v>1618</v>
      </c>
      <c r="F511" s="162">
        <v>777</v>
      </c>
      <c r="G511" s="163">
        <v>841</v>
      </c>
    </row>
    <row r="512" spans="1:10" ht="15" x14ac:dyDescent="0.25">
      <c r="A512" s="111" t="s">
        <v>503</v>
      </c>
      <c r="B512" s="162">
        <v>117</v>
      </c>
      <c r="C512" s="162">
        <v>58</v>
      </c>
      <c r="D512" s="163">
        <v>59</v>
      </c>
      <c r="E512" s="162">
        <v>38</v>
      </c>
      <c r="F512" s="162">
        <v>15</v>
      </c>
      <c r="G512" s="163">
        <v>23</v>
      </c>
    </row>
    <row r="513" spans="1:7" ht="15" x14ac:dyDescent="0.25">
      <c r="A513" s="111" t="s">
        <v>504</v>
      </c>
      <c r="B513" s="162">
        <v>115</v>
      </c>
      <c r="C513" s="162">
        <v>56</v>
      </c>
      <c r="D513" s="163">
        <v>59</v>
      </c>
      <c r="E513" s="162">
        <v>51</v>
      </c>
      <c r="F513" s="162">
        <v>27</v>
      </c>
      <c r="G513" s="163">
        <v>24</v>
      </c>
    </row>
    <row r="514" spans="1:7" ht="15" x14ac:dyDescent="0.25">
      <c r="A514" s="111" t="s">
        <v>505</v>
      </c>
      <c r="B514" s="162">
        <v>38</v>
      </c>
      <c r="C514" s="162">
        <v>17</v>
      </c>
      <c r="D514" s="163">
        <v>21</v>
      </c>
      <c r="E514" s="162">
        <v>17</v>
      </c>
      <c r="F514" s="162">
        <v>10</v>
      </c>
      <c r="G514" s="163">
        <v>7</v>
      </c>
    </row>
    <row r="515" spans="1:7" ht="15" x14ac:dyDescent="0.25">
      <c r="A515" s="111" t="s">
        <v>506</v>
      </c>
      <c r="B515" s="162">
        <v>107</v>
      </c>
      <c r="C515" s="162">
        <v>64</v>
      </c>
      <c r="D515" s="163">
        <v>43</v>
      </c>
      <c r="E515" s="162">
        <v>21</v>
      </c>
      <c r="F515" s="162">
        <v>18</v>
      </c>
      <c r="G515" s="163">
        <v>3</v>
      </c>
    </row>
    <row r="516" spans="1:7" s="8" customFormat="1" ht="15" x14ac:dyDescent="0.25">
      <c r="A516" s="97" t="s">
        <v>983</v>
      </c>
      <c r="B516" s="160">
        <v>1545</v>
      </c>
      <c r="C516" s="160">
        <v>765</v>
      </c>
      <c r="D516" s="161">
        <v>780</v>
      </c>
      <c r="E516" s="160">
        <v>1296</v>
      </c>
      <c r="F516" s="160">
        <v>643</v>
      </c>
      <c r="G516" s="161">
        <v>653</v>
      </c>
    </row>
    <row r="517" spans="1:7" ht="15" x14ac:dyDescent="0.25">
      <c r="A517" s="111" t="s">
        <v>507</v>
      </c>
      <c r="B517" s="162">
        <v>446</v>
      </c>
      <c r="C517" s="162">
        <v>211</v>
      </c>
      <c r="D517" s="163">
        <v>235</v>
      </c>
      <c r="E517" s="162">
        <v>392</v>
      </c>
      <c r="F517" s="162">
        <v>192</v>
      </c>
      <c r="G517" s="163">
        <v>200</v>
      </c>
    </row>
    <row r="518" spans="1:7" ht="15" x14ac:dyDescent="0.25">
      <c r="A518" s="111" t="s">
        <v>508</v>
      </c>
      <c r="B518" s="162">
        <v>435</v>
      </c>
      <c r="C518" s="162">
        <v>213</v>
      </c>
      <c r="D518" s="163">
        <v>222</v>
      </c>
      <c r="E518" s="162">
        <v>359</v>
      </c>
      <c r="F518" s="162">
        <v>183</v>
      </c>
      <c r="G518" s="163">
        <v>176</v>
      </c>
    </row>
    <row r="519" spans="1:7" ht="15" x14ac:dyDescent="0.25">
      <c r="A519" s="111" t="s">
        <v>509</v>
      </c>
      <c r="B519" s="162">
        <v>32</v>
      </c>
      <c r="C519" s="162">
        <v>18</v>
      </c>
      <c r="D519" s="163">
        <v>14</v>
      </c>
      <c r="E519" s="162">
        <v>42</v>
      </c>
      <c r="F519" s="162">
        <v>23</v>
      </c>
      <c r="G519" s="163">
        <v>19</v>
      </c>
    </row>
    <row r="520" spans="1:7" ht="15" x14ac:dyDescent="0.25">
      <c r="A520" s="111" t="s">
        <v>510</v>
      </c>
      <c r="B520" s="162">
        <v>264</v>
      </c>
      <c r="C520" s="162">
        <v>126</v>
      </c>
      <c r="D520" s="163">
        <v>138</v>
      </c>
      <c r="E520" s="162">
        <v>199</v>
      </c>
      <c r="F520" s="162">
        <v>94</v>
      </c>
      <c r="G520" s="163">
        <v>105</v>
      </c>
    </row>
    <row r="521" spans="1:7" ht="15" x14ac:dyDescent="0.25">
      <c r="A521" s="111" t="s">
        <v>511</v>
      </c>
      <c r="B521" s="162">
        <v>9</v>
      </c>
      <c r="C521" s="162">
        <v>3</v>
      </c>
      <c r="D521" s="163">
        <v>6</v>
      </c>
      <c r="E521" s="162">
        <v>2</v>
      </c>
      <c r="F521" s="162">
        <v>2</v>
      </c>
      <c r="G521" s="163" t="s">
        <v>15</v>
      </c>
    </row>
    <row r="522" spans="1:7" ht="15" x14ac:dyDescent="0.25">
      <c r="A522" s="111" t="s">
        <v>512</v>
      </c>
      <c r="B522" s="162">
        <v>29</v>
      </c>
      <c r="C522" s="162">
        <v>16</v>
      </c>
      <c r="D522" s="163">
        <v>13</v>
      </c>
      <c r="E522" s="162">
        <v>7</v>
      </c>
      <c r="F522" s="162">
        <v>4</v>
      </c>
      <c r="G522" s="163">
        <v>3</v>
      </c>
    </row>
    <row r="523" spans="1:7" ht="15" x14ac:dyDescent="0.25">
      <c r="A523" s="111" t="s">
        <v>513</v>
      </c>
      <c r="B523" s="162">
        <v>135</v>
      </c>
      <c r="C523" s="162">
        <v>74</v>
      </c>
      <c r="D523" s="163">
        <v>61</v>
      </c>
      <c r="E523" s="162">
        <v>121</v>
      </c>
      <c r="F523" s="162">
        <v>58</v>
      </c>
      <c r="G523" s="163">
        <v>63</v>
      </c>
    </row>
    <row r="524" spans="1:7" ht="15" x14ac:dyDescent="0.25">
      <c r="A524" s="111" t="s">
        <v>514</v>
      </c>
      <c r="B524" s="162">
        <v>195</v>
      </c>
      <c r="C524" s="162">
        <v>104</v>
      </c>
      <c r="D524" s="163">
        <v>91</v>
      </c>
      <c r="E524" s="162">
        <v>174</v>
      </c>
      <c r="F524" s="162">
        <v>87</v>
      </c>
      <c r="G524" s="163">
        <v>87</v>
      </c>
    </row>
    <row r="525" spans="1:7" s="8" customFormat="1" ht="15" x14ac:dyDescent="0.25">
      <c r="A525" s="219" t="s">
        <v>984</v>
      </c>
      <c r="B525" s="161">
        <v>1428</v>
      </c>
      <c r="C525" s="161">
        <v>724</v>
      </c>
      <c r="D525" s="161">
        <v>704</v>
      </c>
      <c r="E525" s="161">
        <v>1228</v>
      </c>
      <c r="F525" s="161">
        <v>644</v>
      </c>
      <c r="G525" s="161">
        <v>584</v>
      </c>
    </row>
    <row r="526" spans="1:7" ht="15" x14ac:dyDescent="0.25">
      <c r="A526" s="111" t="s">
        <v>515</v>
      </c>
      <c r="B526" s="162">
        <v>235</v>
      </c>
      <c r="C526" s="162">
        <v>122</v>
      </c>
      <c r="D526" s="163">
        <v>113</v>
      </c>
      <c r="E526" s="162">
        <v>187</v>
      </c>
      <c r="F526" s="162">
        <v>99</v>
      </c>
      <c r="G526" s="163">
        <v>88</v>
      </c>
    </row>
    <row r="527" spans="1:7" ht="15" x14ac:dyDescent="0.25">
      <c r="A527" s="111" t="s">
        <v>516</v>
      </c>
      <c r="B527" s="162">
        <v>40</v>
      </c>
      <c r="C527" s="162">
        <v>20</v>
      </c>
      <c r="D527" s="163">
        <v>20</v>
      </c>
      <c r="E527" s="162">
        <v>49</v>
      </c>
      <c r="F527" s="162">
        <v>21</v>
      </c>
      <c r="G527" s="163">
        <v>28</v>
      </c>
    </row>
    <row r="528" spans="1:7" ht="15" x14ac:dyDescent="0.25">
      <c r="A528" s="111" t="s">
        <v>517</v>
      </c>
      <c r="B528" s="162">
        <v>27</v>
      </c>
      <c r="C528" s="162">
        <v>13</v>
      </c>
      <c r="D528" s="163">
        <v>14</v>
      </c>
      <c r="E528" s="162">
        <v>23</v>
      </c>
      <c r="F528" s="162">
        <v>11</v>
      </c>
      <c r="G528" s="163">
        <v>12</v>
      </c>
    </row>
    <row r="529" spans="1:7" ht="15" x14ac:dyDescent="0.25">
      <c r="A529" s="111" t="s">
        <v>518</v>
      </c>
      <c r="B529" s="162">
        <v>677</v>
      </c>
      <c r="C529" s="162">
        <v>337</v>
      </c>
      <c r="D529" s="163">
        <v>340</v>
      </c>
      <c r="E529" s="162">
        <v>567</v>
      </c>
      <c r="F529" s="162">
        <v>302</v>
      </c>
      <c r="G529" s="163">
        <v>265</v>
      </c>
    </row>
    <row r="530" spans="1:7" ht="15" x14ac:dyDescent="0.25">
      <c r="A530" s="111" t="s">
        <v>519</v>
      </c>
      <c r="B530" s="162">
        <v>449</v>
      </c>
      <c r="C530" s="162">
        <v>232</v>
      </c>
      <c r="D530" s="163">
        <v>217</v>
      </c>
      <c r="E530" s="162">
        <v>402</v>
      </c>
      <c r="F530" s="162">
        <v>211</v>
      </c>
      <c r="G530" s="163">
        <v>191</v>
      </c>
    </row>
    <row r="531" spans="1:7" s="8" customFormat="1" ht="15" x14ac:dyDescent="0.25">
      <c r="A531" s="97" t="s">
        <v>985</v>
      </c>
      <c r="B531" s="160">
        <v>8665</v>
      </c>
      <c r="C531" s="160">
        <v>4084</v>
      </c>
      <c r="D531" s="161">
        <v>4581</v>
      </c>
      <c r="E531" s="160">
        <v>9097</v>
      </c>
      <c r="F531" s="160">
        <v>4270</v>
      </c>
      <c r="G531" s="161">
        <v>4827</v>
      </c>
    </row>
    <row r="532" spans="1:7" ht="15" x14ac:dyDescent="0.25">
      <c r="A532" s="111" t="s">
        <v>520</v>
      </c>
      <c r="B532" s="162">
        <v>5641</v>
      </c>
      <c r="C532" s="162">
        <v>2618</v>
      </c>
      <c r="D532" s="163">
        <v>3023</v>
      </c>
      <c r="E532" s="162">
        <v>6195</v>
      </c>
      <c r="F532" s="162">
        <v>2822</v>
      </c>
      <c r="G532" s="163">
        <v>3373</v>
      </c>
    </row>
    <row r="533" spans="1:7" ht="15" x14ac:dyDescent="0.25">
      <c r="A533" s="111" t="s">
        <v>521</v>
      </c>
      <c r="B533" s="162">
        <v>1151</v>
      </c>
      <c r="C533" s="162">
        <v>549</v>
      </c>
      <c r="D533" s="163">
        <v>602</v>
      </c>
      <c r="E533" s="162">
        <v>1113</v>
      </c>
      <c r="F533" s="162">
        <v>560</v>
      </c>
      <c r="G533" s="163">
        <v>553</v>
      </c>
    </row>
    <row r="534" spans="1:7" ht="15" x14ac:dyDescent="0.25">
      <c r="A534" s="111" t="s">
        <v>522</v>
      </c>
      <c r="B534" s="162">
        <v>74</v>
      </c>
      <c r="C534" s="162">
        <v>35</v>
      </c>
      <c r="D534" s="163">
        <v>39</v>
      </c>
      <c r="E534" s="162">
        <v>93</v>
      </c>
      <c r="F534" s="162">
        <v>51</v>
      </c>
      <c r="G534" s="163">
        <v>42</v>
      </c>
    </row>
    <row r="535" spans="1:7" ht="15" x14ac:dyDescent="0.25">
      <c r="A535" s="111" t="s">
        <v>523</v>
      </c>
      <c r="B535" s="162">
        <v>401</v>
      </c>
      <c r="C535" s="162">
        <v>195</v>
      </c>
      <c r="D535" s="163">
        <v>206</v>
      </c>
      <c r="E535" s="162">
        <v>356</v>
      </c>
      <c r="F535" s="162">
        <v>185</v>
      </c>
      <c r="G535" s="163">
        <v>171</v>
      </c>
    </row>
    <row r="536" spans="1:7" ht="15" x14ac:dyDescent="0.25">
      <c r="A536" s="111" t="s">
        <v>857</v>
      </c>
      <c r="B536" s="162">
        <v>53</v>
      </c>
      <c r="C536" s="162">
        <v>29</v>
      </c>
      <c r="D536" s="163">
        <v>24</v>
      </c>
      <c r="E536" s="162">
        <v>51</v>
      </c>
      <c r="F536" s="162">
        <v>33</v>
      </c>
      <c r="G536" s="163">
        <v>18</v>
      </c>
    </row>
    <row r="537" spans="1:7" ht="15" x14ac:dyDescent="0.25">
      <c r="A537" s="111" t="s">
        <v>524</v>
      </c>
      <c r="B537" s="162">
        <v>285</v>
      </c>
      <c r="C537" s="162">
        <v>135</v>
      </c>
      <c r="D537" s="163">
        <v>150</v>
      </c>
      <c r="E537" s="162">
        <v>251</v>
      </c>
      <c r="F537" s="162">
        <v>120</v>
      </c>
      <c r="G537" s="163">
        <v>131</v>
      </c>
    </row>
    <row r="538" spans="1:7" ht="15" x14ac:dyDescent="0.25">
      <c r="A538" s="111" t="s">
        <v>525</v>
      </c>
      <c r="B538" s="162">
        <v>104</v>
      </c>
      <c r="C538" s="162">
        <v>54</v>
      </c>
      <c r="D538" s="163">
        <v>50</v>
      </c>
      <c r="E538" s="162">
        <v>118</v>
      </c>
      <c r="F538" s="162">
        <v>57</v>
      </c>
      <c r="G538" s="163">
        <v>61</v>
      </c>
    </row>
    <row r="539" spans="1:7" ht="15" x14ac:dyDescent="0.25">
      <c r="A539" s="111" t="s">
        <v>526</v>
      </c>
      <c r="B539" s="162">
        <v>574</v>
      </c>
      <c r="C539" s="162">
        <v>275</v>
      </c>
      <c r="D539" s="163">
        <v>299</v>
      </c>
      <c r="E539" s="162">
        <v>546</v>
      </c>
      <c r="F539" s="162">
        <v>253</v>
      </c>
      <c r="G539" s="163">
        <v>293</v>
      </c>
    </row>
    <row r="540" spans="1:7" ht="15" x14ac:dyDescent="0.25">
      <c r="A540" s="111" t="s">
        <v>527</v>
      </c>
      <c r="B540" s="162">
        <v>11</v>
      </c>
      <c r="C540" s="162">
        <v>6</v>
      </c>
      <c r="D540" s="163">
        <v>5</v>
      </c>
      <c r="E540" s="162">
        <v>19</v>
      </c>
      <c r="F540" s="162">
        <v>9</v>
      </c>
      <c r="G540" s="163">
        <v>10</v>
      </c>
    </row>
    <row r="541" spans="1:7" ht="15" x14ac:dyDescent="0.25">
      <c r="A541" s="111" t="s">
        <v>528</v>
      </c>
      <c r="B541" s="162">
        <v>371</v>
      </c>
      <c r="C541" s="162">
        <v>188</v>
      </c>
      <c r="D541" s="163">
        <v>183</v>
      </c>
      <c r="E541" s="162">
        <v>355</v>
      </c>
      <c r="F541" s="162">
        <v>180</v>
      </c>
      <c r="G541" s="163">
        <v>175</v>
      </c>
    </row>
    <row r="542" spans="1:7" s="8" customFormat="1" ht="15" x14ac:dyDescent="0.25">
      <c r="A542" s="97" t="s">
        <v>986</v>
      </c>
      <c r="B542" s="160">
        <v>2357</v>
      </c>
      <c r="C542" s="160">
        <v>1133</v>
      </c>
      <c r="D542" s="161">
        <v>1224</v>
      </c>
      <c r="E542" s="160">
        <v>1833</v>
      </c>
      <c r="F542" s="160">
        <v>939</v>
      </c>
      <c r="G542" s="161">
        <v>894</v>
      </c>
    </row>
    <row r="543" spans="1:7" ht="15" x14ac:dyDescent="0.25">
      <c r="A543" s="111" t="s">
        <v>529</v>
      </c>
      <c r="B543" s="162">
        <v>834</v>
      </c>
      <c r="C543" s="162">
        <v>407</v>
      </c>
      <c r="D543" s="163">
        <v>427</v>
      </c>
      <c r="E543" s="162">
        <v>727</v>
      </c>
      <c r="F543" s="162">
        <v>376</v>
      </c>
      <c r="G543" s="163">
        <v>351</v>
      </c>
    </row>
    <row r="544" spans="1:7" ht="15" x14ac:dyDescent="0.25">
      <c r="A544" s="111" t="s">
        <v>530</v>
      </c>
      <c r="B544" s="162">
        <v>193</v>
      </c>
      <c r="C544" s="162">
        <v>90</v>
      </c>
      <c r="D544" s="163">
        <v>103</v>
      </c>
      <c r="E544" s="162">
        <v>133</v>
      </c>
      <c r="F544" s="162">
        <v>67</v>
      </c>
      <c r="G544" s="163">
        <v>66</v>
      </c>
    </row>
    <row r="545" spans="1:7" ht="15" x14ac:dyDescent="0.25">
      <c r="A545" s="111" t="s">
        <v>499</v>
      </c>
      <c r="B545" s="162">
        <v>386</v>
      </c>
      <c r="C545" s="162">
        <v>194</v>
      </c>
      <c r="D545" s="163">
        <v>192</v>
      </c>
      <c r="E545" s="162">
        <v>352</v>
      </c>
      <c r="F545" s="162">
        <v>174</v>
      </c>
      <c r="G545" s="163">
        <v>178</v>
      </c>
    </row>
    <row r="546" spans="1:7" ht="15" x14ac:dyDescent="0.25">
      <c r="A546" s="111" t="s">
        <v>531</v>
      </c>
      <c r="B546" s="162">
        <v>4</v>
      </c>
      <c r="C546" s="162">
        <v>3</v>
      </c>
      <c r="D546" s="163">
        <v>1</v>
      </c>
      <c r="E546" s="162" t="s">
        <v>15</v>
      </c>
      <c r="F546" s="162" t="s">
        <v>15</v>
      </c>
      <c r="G546" s="163" t="s">
        <v>15</v>
      </c>
    </row>
    <row r="547" spans="1:7" ht="15" x14ac:dyDescent="0.25">
      <c r="A547" s="111" t="s">
        <v>500</v>
      </c>
      <c r="B547" s="162">
        <v>34</v>
      </c>
      <c r="C547" s="162">
        <v>16</v>
      </c>
      <c r="D547" s="163">
        <v>18</v>
      </c>
      <c r="E547" s="162">
        <v>28</v>
      </c>
      <c r="F547" s="162">
        <v>13</v>
      </c>
      <c r="G547" s="163">
        <v>15</v>
      </c>
    </row>
    <row r="548" spans="1:7" ht="15" x14ac:dyDescent="0.25">
      <c r="A548" s="111" t="s">
        <v>532</v>
      </c>
      <c r="B548" s="162">
        <v>95</v>
      </c>
      <c r="C548" s="162">
        <v>45</v>
      </c>
      <c r="D548" s="163">
        <v>50</v>
      </c>
      <c r="E548" s="162">
        <v>46</v>
      </c>
      <c r="F548" s="162">
        <v>22</v>
      </c>
      <c r="G548" s="163">
        <v>24</v>
      </c>
    </row>
    <row r="549" spans="1:7" ht="15" x14ac:dyDescent="0.25">
      <c r="A549" s="111" t="s">
        <v>533</v>
      </c>
      <c r="B549" s="162">
        <v>160</v>
      </c>
      <c r="C549" s="162">
        <v>74</v>
      </c>
      <c r="D549" s="163">
        <v>86</v>
      </c>
      <c r="E549" s="162">
        <v>88</v>
      </c>
      <c r="F549" s="162">
        <v>48</v>
      </c>
      <c r="G549" s="163">
        <v>40</v>
      </c>
    </row>
    <row r="550" spans="1:7" ht="15" x14ac:dyDescent="0.25">
      <c r="A550" s="111" t="s">
        <v>858</v>
      </c>
      <c r="B550" s="162">
        <v>72</v>
      </c>
      <c r="C550" s="162">
        <v>37</v>
      </c>
      <c r="D550" s="163">
        <v>35</v>
      </c>
      <c r="E550" s="162">
        <v>54</v>
      </c>
      <c r="F550" s="162">
        <v>25</v>
      </c>
      <c r="G550" s="163">
        <v>29</v>
      </c>
    </row>
    <row r="551" spans="1:7" ht="15" x14ac:dyDescent="0.25">
      <c r="A551" s="206" t="s">
        <v>534</v>
      </c>
      <c r="B551" s="166">
        <v>217</v>
      </c>
      <c r="C551" s="166">
        <v>99</v>
      </c>
      <c r="D551" s="167">
        <v>118</v>
      </c>
      <c r="E551" s="166">
        <v>116</v>
      </c>
      <c r="F551" s="166">
        <v>60</v>
      </c>
      <c r="G551" s="167">
        <v>56</v>
      </c>
    </row>
    <row r="552" spans="1:7" ht="15" x14ac:dyDescent="0.25">
      <c r="A552" s="216"/>
      <c r="B552" s="217"/>
      <c r="C552" s="217"/>
      <c r="D552" s="218"/>
      <c r="E552" s="217"/>
      <c r="F552" s="217"/>
      <c r="G552" s="217"/>
    </row>
    <row r="553" spans="1:7" ht="15" x14ac:dyDescent="0.25">
      <c r="A553" s="572" t="s">
        <v>1042</v>
      </c>
      <c r="B553" s="572"/>
      <c r="C553" s="572"/>
      <c r="D553" s="572"/>
      <c r="E553" s="572"/>
      <c r="F553" s="572"/>
      <c r="G553" s="572"/>
    </row>
    <row r="554" spans="1:7" ht="15" x14ac:dyDescent="0.25">
      <c r="A554" s="568"/>
      <c r="B554" s="570" t="s">
        <v>62</v>
      </c>
      <c r="C554" s="570"/>
      <c r="D554" s="571"/>
      <c r="E554" s="570" t="s">
        <v>1049</v>
      </c>
      <c r="F554" s="570"/>
      <c r="G554" s="571"/>
    </row>
    <row r="555" spans="1:7" ht="15" x14ac:dyDescent="0.25">
      <c r="A555" s="573"/>
      <c r="B555" s="44" t="s">
        <v>96</v>
      </c>
      <c r="C555" s="44" t="s">
        <v>13</v>
      </c>
      <c r="D555" s="44" t="s">
        <v>14</v>
      </c>
      <c r="E555" s="44" t="s">
        <v>96</v>
      </c>
      <c r="F555" s="44" t="s">
        <v>13</v>
      </c>
      <c r="G555" s="94" t="s">
        <v>14</v>
      </c>
    </row>
    <row r="556" spans="1:7" ht="15" x14ac:dyDescent="0.25">
      <c r="A556" s="446" t="s">
        <v>501</v>
      </c>
      <c r="B556" s="440">
        <v>299</v>
      </c>
      <c r="C556" s="440">
        <v>137</v>
      </c>
      <c r="D556" s="441">
        <v>162</v>
      </c>
      <c r="E556" s="440">
        <v>234</v>
      </c>
      <c r="F556" s="440">
        <v>120</v>
      </c>
      <c r="G556" s="441">
        <v>114</v>
      </c>
    </row>
    <row r="557" spans="1:7" ht="15" x14ac:dyDescent="0.25">
      <c r="A557" s="111" t="s">
        <v>535</v>
      </c>
      <c r="B557" s="162">
        <v>63</v>
      </c>
      <c r="C557" s="162">
        <v>31</v>
      </c>
      <c r="D557" s="163">
        <v>32</v>
      </c>
      <c r="E557" s="162">
        <v>55</v>
      </c>
      <c r="F557" s="162">
        <v>34</v>
      </c>
      <c r="G557" s="163">
        <v>21</v>
      </c>
    </row>
    <row r="558" spans="1:7" s="8" customFormat="1" ht="15" x14ac:dyDescent="0.25">
      <c r="A558" s="97" t="s">
        <v>987</v>
      </c>
      <c r="B558" s="160">
        <v>2364</v>
      </c>
      <c r="C558" s="160">
        <v>1176</v>
      </c>
      <c r="D558" s="161">
        <v>1188</v>
      </c>
      <c r="E558" s="160">
        <v>1851</v>
      </c>
      <c r="F558" s="160">
        <v>946</v>
      </c>
      <c r="G558" s="161">
        <v>905</v>
      </c>
    </row>
    <row r="559" spans="1:7" ht="15" x14ac:dyDescent="0.25">
      <c r="A559" s="111" t="s">
        <v>536</v>
      </c>
      <c r="B559" s="162">
        <v>1432</v>
      </c>
      <c r="C559" s="162">
        <v>703</v>
      </c>
      <c r="D559" s="163">
        <v>729</v>
      </c>
      <c r="E559" s="162">
        <v>1280</v>
      </c>
      <c r="F559" s="162">
        <v>645</v>
      </c>
      <c r="G559" s="163">
        <v>635</v>
      </c>
    </row>
    <row r="560" spans="1:7" ht="15" x14ac:dyDescent="0.25">
      <c r="A560" s="111" t="s">
        <v>537</v>
      </c>
      <c r="B560" s="162">
        <v>358</v>
      </c>
      <c r="C560" s="162">
        <v>186</v>
      </c>
      <c r="D560" s="163">
        <v>172</v>
      </c>
      <c r="E560" s="162">
        <v>215</v>
      </c>
      <c r="F560" s="162">
        <v>106</v>
      </c>
      <c r="G560" s="163">
        <v>109</v>
      </c>
    </row>
    <row r="561" spans="1:10" ht="15" x14ac:dyDescent="0.25">
      <c r="A561" s="111" t="s">
        <v>538</v>
      </c>
      <c r="B561" s="162">
        <v>172</v>
      </c>
      <c r="C561" s="162">
        <v>84</v>
      </c>
      <c r="D561" s="163">
        <v>88</v>
      </c>
      <c r="E561" s="162">
        <v>117</v>
      </c>
      <c r="F561" s="162">
        <v>62</v>
      </c>
      <c r="G561" s="163">
        <v>55</v>
      </c>
    </row>
    <row r="562" spans="1:10" ht="15" x14ac:dyDescent="0.25">
      <c r="A562" s="111" t="s">
        <v>539</v>
      </c>
      <c r="B562" s="162">
        <v>394</v>
      </c>
      <c r="C562" s="162">
        <v>198</v>
      </c>
      <c r="D562" s="163">
        <v>196</v>
      </c>
      <c r="E562" s="162">
        <v>237</v>
      </c>
      <c r="F562" s="162">
        <v>131</v>
      </c>
      <c r="G562" s="163">
        <v>106</v>
      </c>
    </row>
    <row r="563" spans="1:10" ht="15" x14ac:dyDescent="0.25">
      <c r="A563" s="111" t="s">
        <v>540</v>
      </c>
      <c r="B563" s="162">
        <v>8</v>
      </c>
      <c r="C563" s="162">
        <v>5</v>
      </c>
      <c r="D563" s="163">
        <v>3</v>
      </c>
      <c r="E563" s="162">
        <v>2</v>
      </c>
      <c r="F563" s="162">
        <v>2</v>
      </c>
      <c r="G563" s="163" t="s">
        <v>15</v>
      </c>
    </row>
    <row r="564" spans="1:10" ht="15" x14ac:dyDescent="0.25">
      <c r="A564" s="98"/>
      <c r="B564" s="162"/>
      <c r="C564" s="162"/>
      <c r="D564" s="163"/>
      <c r="E564" s="162"/>
      <c r="F564" s="162"/>
      <c r="G564" s="163"/>
    </row>
    <row r="565" spans="1:10" s="36" customFormat="1" ht="17.25" x14ac:dyDescent="0.3">
      <c r="A565" s="96" t="s">
        <v>788</v>
      </c>
      <c r="B565" s="158">
        <v>6937</v>
      </c>
      <c r="C565" s="158">
        <v>3402</v>
      </c>
      <c r="D565" s="159">
        <v>3535</v>
      </c>
      <c r="E565" s="158">
        <v>6465</v>
      </c>
      <c r="F565" s="158">
        <v>3144</v>
      </c>
      <c r="G565" s="159">
        <v>3321</v>
      </c>
      <c r="H565" s="6"/>
      <c r="I565" s="6"/>
      <c r="J565" s="6"/>
    </row>
    <row r="566" spans="1:10" s="8" customFormat="1" ht="15" x14ac:dyDescent="0.25">
      <c r="A566" s="97" t="s">
        <v>988</v>
      </c>
      <c r="B566" s="160">
        <v>548</v>
      </c>
      <c r="C566" s="160">
        <v>273</v>
      </c>
      <c r="D566" s="161">
        <v>275</v>
      </c>
      <c r="E566" s="160">
        <v>534</v>
      </c>
      <c r="F566" s="160">
        <v>279</v>
      </c>
      <c r="G566" s="161">
        <v>255</v>
      </c>
    </row>
    <row r="567" spans="1:10" ht="15" x14ac:dyDescent="0.25">
      <c r="A567" s="111" t="s">
        <v>541</v>
      </c>
      <c r="B567" s="162">
        <v>423</v>
      </c>
      <c r="C567" s="162">
        <v>200</v>
      </c>
      <c r="D567" s="163">
        <v>223</v>
      </c>
      <c r="E567" s="162">
        <v>419</v>
      </c>
      <c r="F567" s="162">
        <v>212</v>
      </c>
      <c r="G567" s="163">
        <v>207</v>
      </c>
    </row>
    <row r="568" spans="1:10" ht="15" x14ac:dyDescent="0.25">
      <c r="A568" s="111" t="s">
        <v>542</v>
      </c>
      <c r="B568" s="162">
        <v>94</v>
      </c>
      <c r="C568" s="162">
        <v>55</v>
      </c>
      <c r="D568" s="163">
        <v>39</v>
      </c>
      <c r="E568" s="162">
        <v>94</v>
      </c>
      <c r="F568" s="162">
        <v>54</v>
      </c>
      <c r="G568" s="163">
        <v>40</v>
      </c>
    </row>
    <row r="569" spans="1:10" ht="15" x14ac:dyDescent="0.25">
      <c r="A569" s="111" t="s">
        <v>543</v>
      </c>
      <c r="B569" s="162">
        <v>31</v>
      </c>
      <c r="C569" s="162">
        <v>18</v>
      </c>
      <c r="D569" s="163">
        <v>13</v>
      </c>
      <c r="E569" s="162">
        <v>21</v>
      </c>
      <c r="F569" s="162">
        <v>13</v>
      </c>
      <c r="G569" s="163">
        <v>8</v>
      </c>
    </row>
    <row r="570" spans="1:10" s="8" customFormat="1" ht="15" x14ac:dyDescent="0.25">
      <c r="A570" s="97" t="s">
        <v>989</v>
      </c>
      <c r="B570" s="160">
        <v>1096</v>
      </c>
      <c r="C570" s="160">
        <v>544</v>
      </c>
      <c r="D570" s="161">
        <v>552</v>
      </c>
      <c r="E570" s="160">
        <v>1009</v>
      </c>
      <c r="F570" s="160">
        <v>481</v>
      </c>
      <c r="G570" s="161">
        <v>528</v>
      </c>
    </row>
    <row r="571" spans="1:10" ht="15" x14ac:dyDescent="0.25">
      <c r="A571" s="111" t="s">
        <v>544</v>
      </c>
      <c r="B571" s="162">
        <v>845</v>
      </c>
      <c r="C571" s="162">
        <v>418</v>
      </c>
      <c r="D571" s="163">
        <v>427</v>
      </c>
      <c r="E571" s="162">
        <v>800</v>
      </c>
      <c r="F571" s="162">
        <v>382</v>
      </c>
      <c r="G571" s="163">
        <v>418</v>
      </c>
    </row>
    <row r="572" spans="1:10" ht="15" x14ac:dyDescent="0.25">
      <c r="A572" s="111" t="s">
        <v>545</v>
      </c>
      <c r="B572" s="162">
        <v>238</v>
      </c>
      <c r="C572" s="162">
        <v>118</v>
      </c>
      <c r="D572" s="163">
        <v>120</v>
      </c>
      <c r="E572" s="162">
        <v>205</v>
      </c>
      <c r="F572" s="162">
        <v>96</v>
      </c>
      <c r="G572" s="163">
        <v>109</v>
      </c>
    </row>
    <row r="573" spans="1:10" ht="15" x14ac:dyDescent="0.25">
      <c r="A573" s="111" t="s">
        <v>546</v>
      </c>
      <c r="B573" s="162">
        <v>13</v>
      </c>
      <c r="C573" s="162">
        <v>8</v>
      </c>
      <c r="D573" s="163">
        <v>5</v>
      </c>
      <c r="E573" s="162">
        <v>4</v>
      </c>
      <c r="F573" s="162">
        <v>3</v>
      </c>
      <c r="G573" s="163">
        <v>1</v>
      </c>
    </row>
    <row r="574" spans="1:10" s="8" customFormat="1" ht="15" x14ac:dyDescent="0.25">
      <c r="A574" s="97" t="s">
        <v>547</v>
      </c>
      <c r="B574" s="160">
        <v>4821</v>
      </c>
      <c r="C574" s="160">
        <v>2340</v>
      </c>
      <c r="D574" s="161">
        <v>2481</v>
      </c>
      <c r="E574" s="160">
        <v>4408</v>
      </c>
      <c r="F574" s="160">
        <v>2107</v>
      </c>
      <c r="G574" s="161">
        <v>2301</v>
      </c>
    </row>
    <row r="575" spans="1:10" ht="15" x14ac:dyDescent="0.25">
      <c r="A575" s="111" t="s">
        <v>548</v>
      </c>
      <c r="B575" s="162">
        <v>4385</v>
      </c>
      <c r="C575" s="162">
        <v>2113</v>
      </c>
      <c r="D575" s="163">
        <v>2272</v>
      </c>
      <c r="E575" s="162">
        <v>4154</v>
      </c>
      <c r="F575" s="162">
        <v>1972</v>
      </c>
      <c r="G575" s="163">
        <v>2182</v>
      </c>
    </row>
    <row r="576" spans="1:10" ht="15" x14ac:dyDescent="0.25">
      <c r="A576" s="111" t="s">
        <v>549</v>
      </c>
      <c r="B576" s="162">
        <v>52</v>
      </c>
      <c r="C576" s="162">
        <v>23</v>
      </c>
      <c r="D576" s="163">
        <v>29</v>
      </c>
      <c r="E576" s="162">
        <v>26</v>
      </c>
      <c r="F576" s="162">
        <v>14</v>
      </c>
      <c r="G576" s="163">
        <v>12</v>
      </c>
    </row>
    <row r="577" spans="1:10" ht="15" x14ac:dyDescent="0.25">
      <c r="A577" s="111" t="s">
        <v>550</v>
      </c>
      <c r="B577" s="162">
        <v>56</v>
      </c>
      <c r="C577" s="162">
        <v>29</v>
      </c>
      <c r="D577" s="163">
        <v>27</v>
      </c>
      <c r="E577" s="162">
        <v>32</v>
      </c>
      <c r="F577" s="162">
        <v>17</v>
      </c>
      <c r="G577" s="163">
        <v>15</v>
      </c>
    </row>
    <row r="578" spans="1:10" ht="15" x14ac:dyDescent="0.25">
      <c r="A578" s="111" t="s">
        <v>551</v>
      </c>
      <c r="B578" s="162">
        <v>63</v>
      </c>
      <c r="C578" s="162">
        <v>38</v>
      </c>
      <c r="D578" s="163">
        <v>25</v>
      </c>
      <c r="E578" s="162">
        <v>38</v>
      </c>
      <c r="F578" s="162">
        <v>22</v>
      </c>
      <c r="G578" s="163">
        <v>16</v>
      </c>
    </row>
    <row r="579" spans="1:10" ht="15" x14ac:dyDescent="0.25">
      <c r="A579" s="111" t="s">
        <v>552</v>
      </c>
      <c r="B579" s="162">
        <v>82</v>
      </c>
      <c r="C579" s="162">
        <v>41</v>
      </c>
      <c r="D579" s="163">
        <v>41</v>
      </c>
      <c r="E579" s="162">
        <v>28</v>
      </c>
      <c r="F579" s="162">
        <v>14</v>
      </c>
      <c r="G579" s="163">
        <v>14</v>
      </c>
    </row>
    <row r="580" spans="1:10" ht="15" x14ac:dyDescent="0.25">
      <c r="A580" s="111" t="s">
        <v>553</v>
      </c>
      <c r="B580" s="162">
        <v>183</v>
      </c>
      <c r="C580" s="162">
        <v>96</v>
      </c>
      <c r="D580" s="163">
        <v>87</v>
      </c>
      <c r="E580" s="162">
        <v>130</v>
      </c>
      <c r="F580" s="162">
        <v>68</v>
      </c>
      <c r="G580" s="163">
        <v>62</v>
      </c>
    </row>
    <row r="581" spans="1:10" s="8" customFormat="1" ht="15" x14ac:dyDescent="0.25">
      <c r="A581" s="97" t="s">
        <v>990</v>
      </c>
      <c r="B581" s="160">
        <v>472</v>
      </c>
      <c r="C581" s="160">
        <v>245</v>
      </c>
      <c r="D581" s="161">
        <v>227</v>
      </c>
      <c r="E581" s="160">
        <v>514</v>
      </c>
      <c r="F581" s="160">
        <v>277</v>
      </c>
      <c r="G581" s="161">
        <v>237</v>
      </c>
    </row>
    <row r="582" spans="1:10" ht="15" x14ac:dyDescent="0.25">
      <c r="A582" s="111" t="s">
        <v>554</v>
      </c>
      <c r="B582" s="162">
        <v>460</v>
      </c>
      <c r="C582" s="162">
        <v>237</v>
      </c>
      <c r="D582" s="163">
        <v>223</v>
      </c>
      <c r="E582" s="162">
        <v>503</v>
      </c>
      <c r="F582" s="162">
        <v>270</v>
      </c>
      <c r="G582" s="163">
        <v>233</v>
      </c>
    </row>
    <row r="583" spans="1:10" ht="15" x14ac:dyDescent="0.25">
      <c r="A583" s="111" t="s">
        <v>555</v>
      </c>
      <c r="B583" s="162">
        <v>12</v>
      </c>
      <c r="C583" s="162">
        <v>8</v>
      </c>
      <c r="D583" s="163">
        <v>4</v>
      </c>
      <c r="E583" s="162">
        <v>11</v>
      </c>
      <c r="F583" s="162">
        <v>7</v>
      </c>
      <c r="G583" s="163">
        <v>4</v>
      </c>
    </row>
    <row r="584" spans="1:10" ht="15" x14ac:dyDescent="0.25">
      <c r="A584" s="98"/>
      <c r="B584" s="162"/>
      <c r="C584" s="162"/>
      <c r="D584" s="163"/>
      <c r="E584" s="162"/>
      <c r="F584" s="162"/>
      <c r="G584" s="163"/>
    </row>
    <row r="585" spans="1:10" s="36" customFormat="1" ht="17.25" x14ac:dyDescent="0.3">
      <c r="A585" s="96" t="s">
        <v>789</v>
      </c>
      <c r="B585" s="158">
        <v>68652</v>
      </c>
      <c r="C585" s="158">
        <v>32629</v>
      </c>
      <c r="D585" s="159">
        <v>36023</v>
      </c>
      <c r="E585" s="158">
        <v>88968</v>
      </c>
      <c r="F585" s="158">
        <v>42400</v>
      </c>
      <c r="G585" s="159">
        <v>46568</v>
      </c>
      <c r="H585" s="6"/>
      <c r="I585" s="6"/>
      <c r="J585" s="6"/>
    </row>
    <row r="586" spans="1:10" s="8" customFormat="1" ht="15" x14ac:dyDescent="0.25">
      <c r="A586" s="97" t="s">
        <v>991</v>
      </c>
      <c r="B586" s="160">
        <v>6403</v>
      </c>
      <c r="C586" s="160">
        <v>3055</v>
      </c>
      <c r="D586" s="161">
        <v>3348</v>
      </c>
      <c r="E586" s="160">
        <v>6931</v>
      </c>
      <c r="F586" s="160">
        <v>3291</v>
      </c>
      <c r="G586" s="161">
        <v>3640</v>
      </c>
    </row>
    <row r="587" spans="1:10" ht="15" x14ac:dyDescent="0.25">
      <c r="A587" s="111" t="s">
        <v>556</v>
      </c>
      <c r="B587" s="162">
        <v>3710</v>
      </c>
      <c r="C587" s="162">
        <v>1723</v>
      </c>
      <c r="D587" s="163">
        <v>1987</v>
      </c>
      <c r="E587" s="162">
        <v>4142</v>
      </c>
      <c r="F587" s="162">
        <v>1954</v>
      </c>
      <c r="G587" s="163">
        <v>2188</v>
      </c>
    </row>
    <row r="588" spans="1:10" ht="15" x14ac:dyDescent="0.25">
      <c r="A588" s="111" t="s">
        <v>557</v>
      </c>
      <c r="B588" s="162">
        <v>19</v>
      </c>
      <c r="C588" s="162">
        <v>9</v>
      </c>
      <c r="D588" s="163">
        <v>10</v>
      </c>
      <c r="E588" s="162">
        <v>45</v>
      </c>
      <c r="F588" s="162">
        <v>23</v>
      </c>
      <c r="G588" s="163">
        <v>22</v>
      </c>
    </row>
    <row r="589" spans="1:10" ht="15" x14ac:dyDescent="0.25">
      <c r="A589" s="111" t="s">
        <v>558</v>
      </c>
      <c r="B589" s="162">
        <v>364</v>
      </c>
      <c r="C589" s="162">
        <v>180</v>
      </c>
      <c r="D589" s="163">
        <v>184</v>
      </c>
      <c r="E589" s="162">
        <v>295</v>
      </c>
      <c r="F589" s="162">
        <v>148</v>
      </c>
      <c r="G589" s="163">
        <v>147</v>
      </c>
    </row>
    <row r="590" spans="1:10" ht="15" x14ac:dyDescent="0.25">
      <c r="A590" s="111" t="s">
        <v>559</v>
      </c>
      <c r="B590" s="162">
        <v>7</v>
      </c>
      <c r="C590" s="162">
        <v>5</v>
      </c>
      <c r="D590" s="163">
        <v>2</v>
      </c>
      <c r="E590" s="162">
        <v>12</v>
      </c>
      <c r="F590" s="162">
        <v>7</v>
      </c>
      <c r="G590" s="163">
        <v>5</v>
      </c>
    </row>
    <row r="591" spans="1:10" ht="15" x14ac:dyDescent="0.25">
      <c r="A591" s="111" t="s">
        <v>560</v>
      </c>
      <c r="B591" s="162">
        <v>22</v>
      </c>
      <c r="C591" s="162">
        <v>12</v>
      </c>
      <c r="D591" s="163">
        <v>10</v>
      </c>
      <c r="E591" s="162">
        <v>6</v>
      </c>
      <c r="F591" s="162">
        <v>2</v>
      </c>
      <c r="G591" s="163">
        <v>4</v>
      </c>
    </row>
    <row r="592" spans="1:10" ht="15" x14ac:dyDescent="0.25">
      <c r="A592" s="111" t="s">
        <v>561</v>
      </c>
      <c r="B592" s="162">
        <v>1</v>
      </c>
      <c r="C592" s="162">
        <v>1</v>
      </c>
      <c r="D592" s="163" t="s">
        <v>15</v>
      </c>
      <c r="E592" s="162">
        <v>2</v>
      </c>
      <c r="F592" s="162">
        <v>1</v>
      </c>
      <c r="G592" s="163">
        <v>1</v>
      </c>
    </row>
    <row r="593" spans="1:7" ht="15" x14ac:dyDescent="0.25">
      <c r="A593" s="111" t="s">
        <v>562</v>
      </c>
      <c r="B593" s="162">
        <v>21</v>
      </c>
      <c r="C593" s="162">
        <v>11</v>
      </c>
      <c r="D593" s="163">
        <v>10</v>
      </c>
      <c r="E593" s="162">
        <v>16</v>
      </c>
      <c r="F593" s="162">
        <v>8</v>
      </c>
      <c r="G593" s="163">
        <v>8</v>
      </c>
    </row>
    <row r="594" spans="1:7" ht="15" x14ac:dyDescent="0.25">
      <c r="A594" s="111" t="s">
        <v>563</v>
      </c>
      <c r="B594" s="162">
        <v>185</v>
      </c>
      <c r="C594" s="162">
        <v>94</v>
      </c>
      <c r="D594" s="163">
        <v>91</v>
      </c>
      <c r="E594" s="162">
        <v>645</v>
      </c>
      <c r="F594" s="162">
        <v>279</v>
      </c>
      <c r="G594" s="163">
        <v>366</v>
      </c>
    </row>
    <row r="595" spans="1:7" ht="15" x14ac:dyDescent="0.25">
      <c r="A595" s="111" t="s">
        <v>564</v>
      </c>
      <c r="B595" s="162">
        <v>1261</v>
      </c>
      <c r="C595" s="162">
        <v>609</v>
      </c>
      <c r="D595" s="163">
        <v>652</v>
      </c>
      <c r="E595" s="162">
        <v>1073</v>
      </c>
      <c r="F595" s="162">
        <v>511</v>
      </c>
      <c r="G595" s="163">
        <v>562</v>
      </c>
    </row>
    <row r="596" spans="1:7" ht="15" x14ac:dyDescent="0.25">
      <c r="A596" s="111" t="s">
        <v>565</v>
      </c>
      <c r="B596" s="162">
        <v>13</v>
      </c>
      <c r="C596" s="162">
        <v>8</v>
      </c>
      <c r="D596" s="163">
        <v>5</v>
      </c>
      <c r="E596" s="162">
        <v>16</v>
      </c>
      <c r="F596" s="162">
        <v>9</v>
      </c>
      <c r="G596" s="163">
        <v>7</v>
      </c>
    </row>
    <row r="597" spans="1:7" ht="15" x14ac:dyDescent="0.25">
      <c r="A597" s="111" t="s">
        <v>567</v>
      </c>
      <c r="B597" s="162">
        <v>72</v>
      </c>
      <c r="C597" s="162">
        <v>38</v>
      </c>
      <c r="D597" s="163">
        <v>34</v>
      </c>
      <c r="E597" s="162">
        <v>113</v>
      </c>
      <c r="F597" s="162">
        <v>64</v>
      </c>
      <c r="G597" s="163">
        <v>49</v>
      </c>
    </row>
    <row r="598" spans="1:7" ht="15" x14ac:dyDescent="0.25">
      <c r="A598" s="206" t="s">
        <v>568</v>
      </c>
      <c r="B598" s="166">
        <v>22</v>
      </c>
      <c r="C598" s="166">
        <v>11</v>
      </c>
      <c r="D598" s="167">
        <v>11</v>
      </c>
      <c r="E598" s="166">
        <v>12</v>
      </c>
      <c r="F598" s="166">
        <v>4</v>
      </c>
      <c r="G598" s="167">
        <v>8</v>
      </c>
    </row>
    <row r="599" spans="1:7" ht="15" x14ac:dyDescent="0.25">
      <c r="A599" s="216"/>
      <c r="B599" s="217"/>
      <c r="C599" s="217"/>
      <c r="D599" s="218"/>
      <c r="E599" s="217"/>
      <c r="F599" s="217"/>
      <c r="G599" s="217"/>
    </row>
    <row r="600" spans="1:7" ht="15" x14ac:dyDescent="0.25">
      <c r="A600" s="572" t="s">
        <v>1042</v>
      </c>
      <c r="B600" s="572"/>
      <c r="C600" s="572"/>
      <c r="D600" s="572"/>
      <c r="E600" s="572"/>
      <c r="F600" s="572"/>
      <c r="G600" s="572"/>
    </row>
    <row r="601" spans="1:7" ht="15" x14ac:dyDescent="0.25">
      <c r="A601" s="568"/>
      <c r="B601" s="570" t="s">
        <v>62</v>
      </c>
      <c r="C601" s="570"/>
      <c r="D601" s="571"/>
      <c r="E601" s="570" t="s">
        <v>1049</v>
      </c>
      <c r="F601" s="570"/>
      <c r="G601" s="571"/>
    </row>
    <row r="602" spans="1:7" ht="15" x14ac:dyDescent="0.25">
      <c r="A602" s="573"/>
      <c r="B602" s="44" t="s">
        <v>96</v>
      </c>
      <c r="C602" s="44" t="s">
        <v>13</v>
      </c>
      <c r="D602" s="44" t="s">
        <v>14</v>
      </c>
      <c r="E602" s="44" t="s">
        <v>96</v>
      </c>
      <c r="F602" s="44" t="s">
        <v>13</v>
      </c>
      <c r="G602" s="94" t="s">
        <v>14</v>
      </c>
    </row>
    <row r="603" spans="1:7" ht="15" x14ac:dyDescent="0.25">
      <c r="A603" s="111" t="s">
        <v>570</v>
      </c>
      <c r="B603" s="162">
        <v>8</v>
      </c>
      <c r="C603" s="162">
        <v>5</v>
      </c>
      <c r="D603" s="163">
        <v>3</v>
      </c>
      <c r="E603" s="162">
        <v>10</v>
      </c>
      <c r="F603" s="162">
        <v>6</v>
      </c>
      <c r="G603" s="163">
        <v>4</v>
      </c>
    </row>
    <row r="604" spans="1:7" ht="15" x14ac:dyDescent="0.25">
      <c r="A604" s="111" t="s">
        <v>571</v>
      </c>
      <c r="B604" s="162">
        <v>626</v>
      </c>
      <c r="C604" s="162">
        <v>309</v>
      </c>
      <c r="D604" s="163">
        <v>317</v>
      </c>
      <c r="E604" s="162">
        <v>493</v>
      </c>
      <c r="F604" s="162">
        <v>247</v>
      </c>
      <c r="G604" s="163">
        <v>246</v>
      </c>
    </row>
    <row r="605" spans="1:7" ht="15" x14ac:dyDescent="0.25">
      <c r="A605" s="111" t="s">
        <v>572</v>
      </c>
      <c r="B605" s="162">
        <v>3</v>
      </c>
      <c r="C605" s="162">
        <v>2</v>
      </c>
      <c r="D605" s="163">
        <v>1</v>
      </c>
      <c r="E605" s="162">
        <v>8</v>
      </c>
      <c r="F605" s="162">
        <v>5</v>
      </c>
      <c r="G605" s="163">
        <v>3</v>
      </c>
    </row>
    <row r="606" spans="1:7" ht="15" x14ac:dyDescent="0.25">
      <c r="A606" s="111" t="s">
        <v>573</v>
      </c>
      <c r="B606" s="162">
        <v>5</v>
      </c>
      <c r="C606" s="162">
        <v>3</v>
      </c>
      <c r="D606" s="163">
        <v>2</v>
      </c>
      <c r="E606" s="162" t="s">
        <v>15</v>
      </c>
      <c r="F606" s="162" t="s">
        <v>15</v>
      </c>
      <c r="G606" s="163" t="s">
        <v>15</v>
      </c>
    </row>
    <row r="607" spans="1:7" ht="15" x14ac:dyDescent="0.25">
      <c r="A607" s="111" t="s">
        <v>569</v>
      </c>
      <c r="B607" s="162">
        <v>52</v>
      </c>
      <c r="C607" s="162">
        <v>29</v>
      </c>
      <c r="D607" s="163">
        <v>23</v>
      </c>
      <c r="E607" s="162">
        <v>36</v>
      </c>
      <c r="F607" s="162">
        <v>20</v>
      </c>
      <c r="G607" s="163">
        <v>16</v>
      </c>
    </row>
    <row r="608" spans="1:7" ht="15" x14ac:dyDescent="0.25">
      <c r="A608" s="111" t="s">
        <v>301</v>
      </c>
      <c r="B608" s="162">
        <v>12</v>
      </c>
      <c r="C608" s="162">
        <v>6</v>
      </c>
      <c r="D608" s="163">
        <v>6</v>
      </c>
      <c r="E608" s="162">
        <v>7</v>
      </c>
      <c r="F608" s="162">
        <v>3</v>
      </c>
      <c r="G608" s="163">
        <v>4</v>
      </c>
    </row>
    <row r="609" spans="1:7" s="8" customFormat="1" ht="15" x14ac:dyDescent="0.25">
      <c r="A609" s="97" t="s">
        <v>992</v>
      </c>
      <c r="B609" s="160">
        <v>2600</v>
      </c>
      <c r="C609" s="160">
        <v>1269</v>
      </c>
      <c r="D609" s="161">
        <v>1331</v>
      </c>
      <c r="E609" s="160">
        <v>2940</v>
      </c>
      <c r="F609" s="160">
        <v>1439</v>
      </c>
      <c r="G609" s="161">
        <v>1501</v>
      </c>
    </row>
    <row r="610" spans="1:7" ht="15" x14ac:dyDescent="0.25">
      <c r="A610" s="111" t="s">
        <v>574</v>
      </c>
      <c r="B610" s="162">
        <v>1053</v>
      </c>
      <c r="C610" s="162">
        <v>500</v>
      </c>
      <c r="D610" s="163">
        <v>553</v>
      </c>
      <c r="E610" s="162">
        <v>1196</v>
      </c>
      <c r="F610" s="162">
        <v>583</v>
      </c>
      <c r="G610" s="163">
        <v>613</v>
      </c>
    </row>
    <row r="611" spans="1:7" ht="15" x14ac:dyDescent="0.25">
      <c r="A611" s="111" t="s">
        <v>575</v>
      </c>
      <c r="B611" s="162">
        <v>3</v>
      </c>
      <c r="C611" s="162">
        <v>1</v>
      </c>
      <c r="D611" s="163">
        <v>2</v>
      </c>
      <c r="E611" s="162">
        <v>2</v>
      </c>
      <c r="F611" s="162">
        <v>1</v>
      </c>
      <c r="G611" s="163">
        <v>1</v>
      </c>
    </row>
    <row r="612" spans="1:7" ht="15" x14ac:dyDescent="0.25">
      <c r="A612" s="111" t="s">
        <v>576</v>
      </c>
      <c r="B612" s="162">
        <v>289</v>
      </c>
      <c r="C612" s="162">
        <v>133</v>
      </c>
      <c r="D612" s="163">
        <v>156</v>
      </c>
      <c r="E612" s="162">
        <v>604</v>
      </c>
      <c r="F612" s="162">
        <v>295</v>
      </c>
      <c r="G612" s="163">
        <v>309</v>
      </c>
    </row>
    <row r="613" spans="1:7" ht="15" x14ac:dyDescent="0.25">
      <c r="A613" s="111" t="s">
        <v>577</v>
      </c>
      <c r="B613" s="162">
        <v>7</v>
      </c>
      <c r="C613" s="162">
        <v>3</v>
      </c>
      <c r="D613" s="163">
        <v>4</v>
      </c>
      <c r="E613" s="162" t="s">
        <v>15</v>
      </c>
      <c r="F613" s="162" t="s">
        <v>15</v>
      </c>
      <c r="G613" s="163" t="s">
        <v>15</v>
      </c>
    </row>
    <row r="614" spans="1:7" ht="15" x14ac:dyDescent="0.25">
      <c r="A614" s="111" t="s">
        <v>578</v>
      </c>
      <c r="B614" s="162">
        <v>1017</v>
      </c>
      <c r="C614" s="162">
        <v>515</v>
      </c>
      <c r="D614" s="163">
        <v>502</v>
      </c>
      <c r="E614" s="162">
        <v>1010</v>
      </c>
      <c r="F614" s="162">
        <v>502</v>
      </c>
      <c r="G614" s="163">
        <v>508</v>
      </c>
    </row>
    <row r="615" spans="1:7" ht="15" x14ac:dyDescent="0.25">
      <c r="A615" s="111" t="s">
        <v>579</v>
      </c>
      <c r="B615" s="162">
        <v>231</v>
      </c>
      <c r="C615" s="162">
        <v>117</v>
      </c>
      <c r="D615" s="163">
        <v>114</v>
      </c>
      <c r="E615" s="162">
        <v>128</v>
      </c>
      <c r="F615" s="162">
        <v>58</v>
      </c>
      <c r="G615" s="163">
        <v>70</v>
      </c>
    </row>
    <row r="616" spans="1:7" s="8" customFormat="1" ht="15" x14ac:dyDescent="0.25">
      <c r="A616" s="97" t="s">
        <v>993</v>
      </c>
      <c r="B616" s="160">
        <v>7045</v>
      </c>
      <c r="C616" s="160">
        <v>3323</v>
      </c>
      <c r="D616" s="161">
        <v>3722</v>
      </c>
      <c r="E616" s="160">
        <v>13956</v>
      </c>
      <c r="F616" s="160">
        <v>6582</v>
      </c>
      <c r="G616" s="161">
        <v>7374</v>
      </c>
    </row>
    <row r="617" spans="1:7" ht="15" x14ac:dyDescent="0.25">
      <c r="A617" s="111" t="s">
        <v>580</v>
      </c>
      <c r="B617" s="162">
        <v>1528</v>
      </c>
      <c r="C617" s="162">
        <v>727</v>
      </c>
      <c r="D617" s="163">
        <v>801</v>
      </c>
      <c r="E617" s="162">
        <v>1724</v>
      </c>
      <c r="F617" s="162">
        <v>827</v>
      </c>
      <c r="G617" s="163">
        <v>897</v>
      </c>
    </row>
    <row r="618" spans="1:7" ht="15" x14ac:dyDescent="0.25">
      <c r="A618" s="111" t="s">
        <v>581</v>
      </c>
      <c r="B618" s="162">
        <v>622</v>
      </c>
      <c r="C618" s="162">
        <v>306</v>
      </c>
      <c r="D618" s="163">
        <v>316</v>
      </c>
      <c r="E618" s="162">
        <v>663</v>
      </c>
      <c r="F618" s="162">
        <v>338</v>
      </c>
      <c r="G618" s="163">
        <v>325</v>
      </c>
    </row>
    <row r="619" spans="1:7" ht="15" x14ac:dyDescent="0.25">
      <c r="A619" s="111" t="s">
        <v>582</v>
      </c>
      <c r="B619" s="162">
        <v>29</v>
      </c>
      <c r="C619" s="162">
        <v>18</v>
      </c>
      <c r="D619" s="163">
        <v>11</v>
      </c>
      <c r="E619" s="162">
        <v>235</v>
      </c>
      <c r="F619" s="162">
        <v>129</v>
      </c>
      <c r="G619" s="163">
        <v>106</v>
      </c>
    </row>
    <row r="620" spans="1:7" ht="15" x14ac:dyDescent="0.25">
      <c r="A620" s="111" t="s">
        <v>584</v>
      </c>
      <c r="B620" s="162">
        <v>2929</v>
      </c>
      <c r="C620" s="162">
        <v>1347</v>
      </c>
      <c r="D620" s="163">
        <v>1582</v>
      </c>
      <c r="E620" s="162">
        <v>9482</v>
      </c>
      <c r="F620" s="162">
        <v>4388</v>
      </c>
      <c r="G620" s="163">
        <v>5094</v>
      </c>
    </row>
    <row r="621" spans="1:7" ht="15" x14ac:dyDescent="0.25">
      <c r="A621" s="111" t="s">
        <v>585</v>
      </c>
      <c r="B621" s="162">
        <v>704</v>
      </c>
      <c r="C621" s="162">
        <v>337</v>
      </c>
      <c r="D621" s="163">
        <v>367</v>
      </c>
      <c r="E621" s="162">
        <v>765</v>
      </c>
      <c r="F621" s="162">
        <v>371</v>
      </c>
      <c r="G621" s="163">
        <v>394</v>
      </c>
    </row>
    <row r="622" spans="1:7" ht="15" x14ac:dyDescent="0.25">
      <c r="A622" s="111" t="s">
        <v>586</v>
      </c>
      <c r="B622" s="162">
        <v>1233</v>
      </c>
      <c r="C622" s="162">
        <v>588</v>
      </c>
      <c r="D622" s="163">
        <v>645</v>
      </c>
      <c r="E622" s="162">
        <v>1087</v>
      </c>
      <c r="F622" s="162">
        <v>529</v>
      </c>
      <c r="G622" s="163">
        <v>558</v>
      </c>
    </row>
    <row r="623" spans="1:7" s="8" customFormat="1" ht="15" x14ac:dyDescent="0.25">
      <c r="A623" s="97" t="s">
        <v>994</v>
      </c>
      <c r="B623" s="160">
        <v>5944</v>
      </c>
      <c r="C623" s="160">
        <v>2704</v>
      </c>
      <c r="D623" s="161">
        <v>3240</v>
      </c>
      <c r="E623" s="160">
        <v>15566</v>
      </c>
      <c r="F623" s="160">
        <v>7133</v>
      </c>
      <c r="G623" s="161">
        <v>8433</v>
      </c>
    </row>
    <row r="624" spans="1:7" ht="15" x14ac:dyDescent="0.25">
      <c r="A624" s="111" t="s">
        <v>587</v>
      </c>
      <c r="B624" s="162">
        <v>5813</v>
      </c>
      <c r="C624" s="162">
        <v>2643</v>
      </c>
      <c r="D624" s="163">
        <v>3170</v>
      </c>
      <c r="E624" s="162">
        <v>15421</v>
      </c>
      <c r="F624" s="162">
        <v>7068</v>
      </c>
      <c r="G624" s="163">
        <v>8353</v>
      </c>
    </row>
    <row r="625" spans="1:7" ht="15" x14ac:dyDescent="0.25">
      <c r="A625" s="111" t="s">
        <v>588</v>
      </c>
      <c r="B625" s="162">
        <v>131</v>
      </c>
      <c r="C625" s="162">
        <v>61</v>
      </c>
      <c r="D625" s="163">
        <v>70</v>
      </c>
      <c r="E625" s="162">
        <v>145</v>
      </c>
      <c r="F625" s="162">
        <v>65</v>
      </c>
      <c r="G625" s="163">
        <v>80</v>
      </c>
    </row>
    <row r="626" spans="1:7" s="8" customFormat="1" ht="15" x14ac:dyDescent="0.25">
      <c r="A626" s="97" t="s">
        <v>995</v>
      </c>
      <c r="B626" s="160">
        <v>5629</v>
      </c>
      <c r="C626" s="160">
        <v>2738</v>
      </c>
      <c r="D626" s="161">
        <v>2891</v>
      </c>
      <c r="E626" s="160">
        <v>6080</v>
      </c>
      <c r="F626" s="160">
        <v>2989</v>
      </c>
      <c r="G626" s="161">
        <v>3091</v>
      </c>
    </row>
    <row r="627" spans="1:7" ht="15" x14ac:dyDescent="0.25">
      <c r="A627" s="111" t="s">
        <v>593</v>
      </c>
      <c r="B627" s="162">
        <v>1245</v>
      </c>
      <c r="C627" s="162">
        <v>599</v>
      </c>
      <c r="D627" s="163">
        <v>646</v>
      </c>
      <c r="E627" s="162">
        <v>1572</v>
      </c>
      <c r="F627" s="162">
        <v>770</v>
      </c>
      <c r="G627" s="163">
        <v>802</v>
      </c>
    </row>
    <row r="628" spans="1:7" ht="15" x14ac:dyDescent="0.25">
      <c r="A628" s="111" t="s">
        <v>594</v>
      </c>
      <c r="B628" s="162">
        <v>146</v>
      </c>
      <c r="C628" s="162">
        <v>70</v>
      </c>
      <c r="D628" s="163">
        <v>76</v>
      </c>
      <c r="E628" s="162">
        <v>64</v>
      </c>
      <c r="F628" s="162">
        <v>29</v>
      </c>
      <c r="G628" s="163">
        <v>35</v>
      </c>
    </row>
    <row r="629" spans="1:7" ht="15" x14ac:dyDescent="0.25">
      <c r="A629" s="111" t="s">
        <v>595</v>
      </c>
      <c r="B629" s="162">
        <v>430</v>
      </c>
      <c r="C629" s="162">
        <v>217</v>
      </c>
      <c r="D629" s="163">
        <v>213</v>
      </c>
      <c r="E629" s="162">
        <v>446</v>
      </c>
      <c r="F629" s="162">
        <v>229</v>
      </c>
      <c r="G629" s="163">
        <v>217</v>
      </c>
    </row>
    <row r="630" spans="1:7" ht="15" x14ac:dyDescent="0.25">
      <c r="A630" s="111" t="s">
        <v>596</v>
      </c>
      <c r="B630" s="162">
        <v>440</v>
      </c>
      <c r="C630" s="162">
        <v>212</v>
      </c>
      <c r="D630" s="163">
        <v>228</v>
      </c>
      <c r="E630" s="162">
        <v>315</v>
      </c>
      <c r="F630" s="162">
        <v>161</v>
      </c>
      <c r="G630" s="163">
        <v>154</v>
      </c>
    </row>
    <row r="631" spans="1:7" ht="15" x14ac:dyDescent="0.25">
      <c r="A631" s="111" t="s">
        <v>597</v>
      </c>
      <c r="B631" s="162">
        <v>7</v>
      </c>
      <c r="C631" s="162">
        <v>3</v>
      </c>
      <c r="D631" s="163">
        <v>4</v>
      </c>
      <c r="E631" s="162">
        <v>4</v>
      </c>
      <c r="F631" s="162">
        <v>3</v>
      </c>
      <c r="G631" s="163">
        <v>1</v>
      </c>
    </row>
    <row r="632" spans="1:7" ht="15" x14ac:dyDescent="0.25">
      <c r="A632" s="111" t="s">
        <v>599</v>
      </c>
      <c r="B632" s="162">
        <v>18</v>
      </c>
      <c r="C632" s="162">
        <v>8</v>
      </c>
      <c r="D632" s="163">
        <v>10</v>
      </c>
      <c r="E632" s="162">
        <v>399</v>
      </c>
      <c r="F632" s="162">
        <v>204</v>
      </c>
      <c r="G632" s="163">
        <v>195</v>
      </c>
    </row>
    <row r="633" spans="1:7" ht="15" x14ac:dyDescent="0.25">
      <c r="A633" s="111" t="s">
        <v>600</v>
      </c>
      <c r="B633" s="162">
        <v>55</v>
      </c>
      <c r="C633" s="162">
        <v>30</v>
      </c>
      <c r="D633" s="163">
        <v>25</v>
      </c>
      <c r="E633" s="162">
        <v>42</v>
      </c>
      <c r="F633" s="162">
        <v>24</v>
      </c>
      <c r="G633" s="163">
        <v>18</v>
      </c>
    </row>
    <row r="634" spans="1:7" ht="15" x14ac:dyDescent="0.25">
      <c r="A634" s="111" t="s">
        <v>601</v>
      </c>
      <c r="B634" s="162">
        <v>382</v>
      </c>
      <c r="C634" s="162">
        <v>197</v>
      </c>
      <c r="D634" s="163">
        <v>185</v>
      </c>
      <c r="E634" s="162">
        <v>299</v>
      </c>
      <c r="F634" s="162">
        <v>149</v>
      </c>
      <c r="G634" s="163">
        <v>150</v>
      </c>
    </row>
    <row r="635" spans="1:7" ht="15" x14ac:dyDescent="0.25">
      <c r="A635" s="111" t="s">
        <v>602</v>
      </c>
      <c r="B635" s="162">
        <v>1409</v>
      </c>
      <c r="C635" s="162">
        <v>689</v>
      </c>
      <c r="D635" s="163">
        <v>720</v>
      </c>
      <c r="E635" s="162">
        <v>1254</v>
      </c>
      <c r="F635" s="162">
        <v>603</v>
      </c>
      <c r="G635" s="163">
        <v>651</v>
      </c>
    </row>
    <row r="636" spans="1:7" ht="15" x14ac:dyDescent="0.25">
      <c r="A636" s="111" t="s">
        <v>603</v>
      </c>
      <c r="B636" s="162">
        <v>495</v>
      </c>
      <c r="C636" s="162">
        <v>226</v>
      </c>
      <c r="D636" s="163">
        <v>269</v>
      </c>
      <c r="E636" s="162">
        <v>594</v>
      </c>
      <c r="F636" s="162">
        <v>290</v>
      </c>
      <c r="G636" s="163">
        <v>304</v>
      </c>
    </row>
    <row r="637" spans="1:7" ht="15" x14ac:dyDescent="0.25">
      <c r="A637" s="111" t="s">
        <v>604</v>
      </c>
      <c r="B637" s="162">
        <v>75</v>
      </c>
      <c r="C637" s="162">
        <v>39</v>
      </c>
      <c r="D637" s="163">
        <v>36</v>
      </c>
      <c r="E637" s="162">
        <v>142</v>
      </c>
      <c r="F637" s="162">
        <v>71</v>
      </c>
      <c r="G637" s="163">
        <v>71</v>
      </c>
    </row>
    <row r="638" spans="1:7" ht="15" x14ac:dyDescent="0.25">
      <c r="A638" s="111" t="s">
        <v>605</v>
      </c>
      <c r="B638" s="162">
        <v>6</v>
      </c>
      <c r="C638" s="162">
        <v>3</v>
      </c>
      <c r="D638" s="163">
        <v>3</v>
      </c>
      <c r="E638" s="162" t="s">
        <v>15</v>
      </c>
      <c r="F638" s="162" t="s">
        <v>15</v>
      </c>
      <c r="G638" s="163" t="s">
        <v>15</v>
      </c>
    </row>
    <row r="639" spans="1:7" ht="15" x14ac:dyDescent="0.25">
      <c r="A639" s="111" t="s">
        <v>607</v>
      </c>
      <c r="B639" s="162">
        <v>921</v>
      </c>
      <c r="C639" s="162">
        <v>445</v>
      </c>
      <c r="D639" s="163">
        <v>476</v>
      </c>
      <c r="E639" s="162">
        <v>949</v>
      </c>
      <c r="F639" s="162">
        <v>456</v>
      </c>
      <c r="G639" s="163">
        <v>493</v>
      </c>
    </row>
    <row r="640" spans="1:7" s="8" customFormat="1" ht="15" x14ac:dyDescent="0.25">
      <c r="A640" s="97" t="s">
        <v>996</v>
      </c>
      <c r="B640" s="160">
        <v>2199</v>
      </c>
      <c r="C640" s="160">
        <v>1096</v>
      </c>
      <c r="D640" s="161">
        <v>1103</v>
      </c>
      <c r="E640" s="160">
        <v>2123</v>
      </c>
      <c r="F640" s="160">
        <v>1031</v>
      </c>
      <c r="G640" s="161">
        <v>1092</v>
      </c>
    </row>
    <row r="641" spans="1:7" ht="15" x14ac:dyDescent="0.25">
      <c r="A641" s="111" t="s">
        <v>608</v>
      </c>
      <c r="B641" s="162">
        <v>1361</v>
      </c>
      <c r="C641" s="162">
        <v>701</v>
      </c>
      <c r="D641" s="163">
        <v>660</v>
      </c>
      <c r="E641" s="162">
        <v>1090</v>
      </c>
      <c r="F641" s="162">
        <v>556</v>
      </c>
      <c r="G641" s="163">
        <v>534</v>
      </c>
    </row>
    <row r="642" spans="1:7" ht="15" x14ac:dyDescent="0.25">
      <c r="A642" s="111" t="s">
        <v>609</v>
      </c>
      <c r="B642" s="162">
        <v>2</v>
      </c>
      <c r="C642" s="162">
        <v>2</v>
      </c>
      <c r="D642" s="163" t="s">
        <v>15</v>
      </c>
      <c r="E642" s="162" t="s">
        <v>15</v>
      </c>
      <c r="F642" s="162" t="s">
        <v>15</v>
      </c>
      <c r="G642" s="163" t="s">
        <v>15</v>
      </c>
    </row>
    <row r="643" spans="1:7" ht="15" x14ac:dyDescent="0.25">
      <c r="A643" s="206" t="s">
        <v>610</v>
      </c>
      <c r="B643" s="166">
        <v>836</v>
      </c>
      <c r="C643" s="166">
        <v>393</v>
      </c>
      <c r="D643" s="167">
        <v>443</v>
      </c>
      <c r="E643" s="166">
        <v>1033</v>
      </c>
      <c r="F643" s="166">
        <v>475</v>
      </c>
      <c r="G643" s="167">
        <v>558</v>
      </c>
    </row>
    <row r="644" spans="1:7" ht="15" x14ac:dyDescent="0.25">
      <c r="A644" s="216"/>
      <c r="B644" s="217"/>
      <c r="C644" s="217"/>
      <c r="D644" s="218"/>
      <c r="E644" s="228"/>
      <c r="F644" s="228"/>
      <c r="G644" s="228"/>
    </row>
    <row r="645" spans="1:7" ht="15" x14ac:dyDescent="0.25">
      <c r="A645" s="572" t="s">
        <v>1042</v>
      </c>
      <c r="B645" s="572"/>
      <c r="C645" s="572"/>
      <c r="D645" s="572"/>
      <c r="E645" s="572"/>
      <c r="F645" s="572"/>
      <c r="G645" s="572"/>
    </row>
    <row r="646" spans="1:7" ht="15" x14ac:dyDescent="0.25">
      <c r="A646" s="568"/>
      <c r="B646" s="570" t="s">
        <v>62</v>
      </c>
      <c r="C646" s="570"/>
      <c r="D646" s="571"/>
      <c r="E646" s="570" t="s">
        <v>1049</v>
      </c>
      <c r="F646" s="570"/>
      <c r="G646" s="571"/>
    </row>
    <row r="647" spans="1:7" ht="15" x14ac:dyDescent="0.25">
      <c r="A647" s="573"/>
      <c r="B647" s="44" t="s">
        <v>96</v>
      </c>
      <c r="C647" s="44" t="s">
        <v>13</v>
      </c>
      <c r="D647" s="44" t="s">
        <v>14</v>
      </c>
      <c r="E647" s="44" t="s">
        <v>96</v>
      </c>
      <c r="F647" s="44" t="s">
        <v>13</v>
      </c>
      <c r="G647" s="94" t="s">
        <v>14</v>
      </c>
    </row>
    <row r="648" spans="1:7" s="8" customFormat="1" ht="15" x14ac:dyDescent="0.25">
      <c r="A648" s="97" t="s">
        <v>997</v>
      </c>
      <c r="B648" s="160">
        <v>3570</v>
      </c>
      <c r="C648" s="160">
        <v>1727</v>
      </c>
      <c r="D648" s="161">
        <v>1843</v>
      </c>
      <c r="E648" s="160">
        <v>3831</v>
      </c>
      <c r="F648" s="160">
        <v>1908</v>
      </c>
      <c r="G648" s="161">
        <v>1923</v>
      </c>
    </row>
    <row r="649" spans="1:7" ht="15" x14ac:dyDescent="0.25">
      <c r="A649" s="111" t="s">
        <v>611</v>
      </c>
      <c r="B649" s="162">
        <v>1382</v>
      </c>
      <c r="C649" s="162">
        <v>669</v>
      </c>
      <c r="D649" s="163">
        <v>713</v>
      </c>
      <c r="E649" s="162">
        <v>1572</v>
      </c>
      <c r="F649" s="162">
        <v>788</v>
      </c>
      <c r="G649" s="163">
        <v>784</v>
      </c>
    </row>
    <row r="650" spans="1:7" ht="15" x14ac:dyDescent="0.25">
      <c r="A650" s="111" t="s">
        <v>612</v>
      </c>
      <c r="B650" s="162">
        <v>9</v>
      </c>
      <c r="C650" s="162">
        <v>5</v>
      </c>
      <c r="D650" s="163">
        <v>4</v>
      </c>
      <c r="E650" s="162">
        <v>5</v>
      </c>
      <c r="F650" s="162">
        <v>2</v>
      </c>
      <c r="G650" s="163">
        <v>3</v>
      </c>
    </row>
    <row r="651" spans="1:7" ht="15" x14ac:dyDescent="0.25">
      <c r="A651" s="111" t="s">
        <v>613</v>
      </c>
      <c r="B651" s="162">
        <v>29</v>
      </c>
      <c r="C651" s="162">
        <v>17</v>
      </c>
      <c r="D651" s="163">
        <v>12</v>
      </c>
      <c r="E651" s="162">
        <v>21</v>
      </c>
      <c r="F651" s="162">
        <v>9</v>
      </c>
      <c r="G651" s="163">
        <v>12</v>
      </c>
    </row>
    <row r="652" spans="1:7" ht="15" x14ac:dyDescent="0.25">
      <c r="A652" s="111" t="s">
        <v>583</v>
      </c>
      <c r="B652" s="162">
        <v>1060</v>
      </c>
      <c r="C652" s="162">
        <v>516</v>
      </c>
      <c r="D652" s="163">
        <v>544</v>
      </c>
      <c r="E652" s="162">
        <v>1122</v>
      </c>
      <c r="F652" s="162">
        <v>568</v>
      </c>
      <c r="G652" s="163">
        <v>554</v>
      </c>
    </row>
    <row r="653" spans="1:7" ht="15" x14ac:dyDescent="0.25">
      <c r="A653" s="111" t="s">
        <v>614</v>
      </c>
      <c r="B653" s="162">
        <v>1090</v>
      </c>
      <c r="C653" s="162">
        <v>520</v>
      </c>
      <c r="D653" s="163">
        <v>570</v>
      </c>
      <c r="E653" s="162">
        <v>1111</v>
      </c>
      <c r="F653" s="162">
        <v>541</v>
      </c>
      <c r="G653" s="163">
        <v>570</v>
      </c>
    </row>
    <row r="654" spans="1:7" s="8" customFormat="1" ht="15" x14ac:dyDescent="0.25">
      <c r="A654" s="97" t="s">
        <v>958</v>
      </c>
      <c r="B654" s="160">
        <v>4417</v>
      </c>
      <c r="C654" s="160">
        <v>2042</v>
      </c>
      <c r="D654" s="161">
        <v>2375</v>
      </c>
      <c r="E654" s="160">
        <v>4573</v>
      </c>
      <c r="F654" s="160">
        <v>2130</v>
      </c>
      <c r="G654" s="161">
        <v>2443</v>
      </c>
    </row>
    <row r="655" spans="1:7" ht="15" x14ac:dyDescent="0.25">
      <c r="A655" s="111" t="s">
        <v>615</v>
      </c>
      <c r="B655" s="162">
        <v>2405</v>
      </c>
      <c r="C655" s="162">
        <v>1103</v>
      </c>
      <c r="D655" s="163">
        <v>1302</v>
      </c>
      <c r="E655" s="162">
        <v>2503</v>
      </c>
      <c r="F655" s="162">
        <v>1142</v>
      </c>
      <c r="G655" s="163">
        <v>1361</v>
      </c>
    </row>
    <row r="656" spans="1:7" ht="15" x14ac:dyDescent="0.25">
      <c r="A656" s="111" t="s">
        <v>616</v>
      </c>
      <c r="B656" s="162">
        <v>4</v>
      </c>
      <c r="C656" s="162">
        <v>2</v>
      </c>
      <c r="D656" s="163">
        <v>2</v>
      </c>
      <c r="E656" s="162">
        <v>7</v>
      </c>
      <c r="F656" s="162">
        <v>5</v>
      </c>
      <c r="G656" s="163">
        <v>2</v>
      </c>
    </row>
    <row r="657" spans="1:7" ht="15" x14ac:dyDescent="0.25">
      <c r="A657" s="111" t="s">
        <v>617</v>
      </c>
      <c r="B657" s="162">
        <v>147</v>
      </c>
      <c r="C657" s="162">
        <v>74</v>
      </c>
      <c r="D657" s="163">
        <v>73</v>
      </c>
      <c r="E657" s="162">
        <v>139</v>
      </c>
      <c r="F657" s="162">
        <v>71</v>
      </c>
      <c r="G657" s="163">
        <v>68</v>
      </c>
    </row>
    <row r="658" spans="1:7" ht="15" x14ac:dyDescent="0.25">
      <c r="A658" s="111" t="s">
        <v>618</v>
      </c>
      <c r="B658" s="162">
        <v>21</v>
      </c>
      <c r="C658" s="162">
        <v>10</v>
      </c>
      <c r="D658" s="163">
        <v>11</v>
      </c>
      <c r="E658" s="162">
        <v>51</v>
      </c>
      <c r="F658" s="162">
        <v>34</v>
      </c>
      <c r="G658" s="163">
        <v>17</v>
      </c>
    </row>
    <row r="659" spans="1:7" ht="15" x14ac:dyDescent="0.25">
      <c r="A659" s="111" t="s">
        <v>619</v>
      </c>
      <c r="B659" s="162" t="s">
        <v>15</v>
      </c>
      <c r="C659" s="162" t="s">
        <v>15</v>
      </c>
      <c r="D659" s="163" t="s">
        <v>15</v>
      </c>
      <c r="E659" s="162">
        <v>7</v>
      </c>
      <c r="F659" s="162">
        <v>4</v>
      </c>
      <c r="G659" s="163">
        <v>3</v>
      </c>
    </row>
    <row r="660" spans="1:7" ht="15" x14ac:dyDescent="0.25">
      <c r="A660" s="111" t="s">
        <v>620</v>
      </c>
      <c r="B660" s="162">
        <v>1840</v>
      </c>
      <c r="C660" s="162">
        <v>853</v>
      </c>
      <c r="D660" s="163">
        <v>987</v>
      </c>
      <c r="E660" s="162">
        <v>1866</v>
      </c>
      <c r="F660" s="162">
        <v>874</v>
      </c>
      <c r="G660" s="163">
        <v>992</v>
      </c>
    </row>
    <row r="661" spans="1:7" s="8" customFormat="1" ht="15" x14ac:dyDescent="0.25">
      <c r="A661" s="97" t="s">
        <v>998</v>
      </c>
      <c r="B661" s="160">
        <v>2362</v>
      </c>
      <c r="C661" s="160">
        <v>1146</v>
      </c>
      <c r="D661" s="161">
        <v>1216</v>
      </c>
      <c r="E661" s="160">
        <v>5404</v>
      </c>
      <c r="F661" s="160">
        <v>2657</v>
      </c>
      <c r="G661" s="161">
        <v>2747</v>
      </c>
    </row>
    <row r="662" spans="1:7" ht="15" x14ac:dyDescent="0.25">
      <c r="A662" s="111" t="s">
        <v>621</v>
      </c>
      <c r="B662" s="162">
        <v>1969</v>
      </c>
      <c r="C662" s="162">
        <v>959</v>
      </c>
      <c r="D662" s="163">
        <v>1010</v>
      </c>
      <c r="E662" s="162">
        <v>4733</v>
      </c>
      <c r="F662" s="162">
        <v>2328</v>
      </c>
      <c r="G662" s="163">
        <v>2405</v>
      </c>
    </row>
    <row r="663" spans="1:7" ht="15" x14ac:dyDescent="0.25">
      <c r="A663" s="111" t="s">
        <v>622</v>
      </c>
      <c r="B663" s="162">
        <v>91</v>
      </c>
      <c r="C663" s="162">
        <v>45</v>
      </c>
      <c r="D663" s="163">
        <v>46</v>
      </c>
      <c r="E663" s="162">
        <v>140</v>
      </c>
      <c r="F663" s="162">
        <v>74</v>
      </c>
      <c r="G663" s="163">
        <v>66</v>
      </c>
    </row>
    <row r="664" spans="1:7" ht="15" x14ac:dyDescent="0.25">
      <c r="A664" s="111" t="s">
        <v>623</v>
      </c>
      <c r="B664" s="162">
        <v>60</v>
      </c>
      <c r="C664" s="162">
        <v>27</v>
      </c>
      <c r="D664" s="163">
        <v>33</v>
      </c>
      <c r="E664" s="162">
        <v>58</v>
      </c>
      <c r="F664" s="162">
        <v>27</v>
      </c>
      <c r="G664" s="163">
        <v>31</v>
      </c>
    </row>
    <row r="665" spans="1:7" ht="15" x14ac:dyDescent="0.25">
      <c r="A665" s="111" t="s">
        <v>624</v>
      </c>
      <c r="B665" s="162">
        <v>149</v>
      </c>
      <c r="C665" s="162">
        <v>69</v>
      </c>
      <c r="D665" s="163">
        <v>80</v>
      </c>
      <c r="E665" s="162">
        <v>228</v>
      </c>
      <c r="F665" s="162">
        <v>108</v>
      </c>
      <c r="G665" s="163">
        <v>120</v>
      </c>
    </row>
    <row r="666" spans="1:7" ht="15" x14ac:dyDescent="0.25">
      <c r="A666" s="111" t="s">
        <v>625</v>
      </c>
      <c r="B666" s="162">
        <v>91</v>
      </c>
      <c r="C666" s="162">
        <v>44</v>
      </c>
      <c r="D666" s="163">
        <v>47</v>
      </c>
      <c r="E666" s="162">
        <v>245</v>
      </c>
      <c r="F666" s="162">
        <v>120</v>
      </c>
      <c r="G666" s="163">
        <v>125</v>
      </c>
    </row>
    <row r="667" spans="1:7" ht="15" x14ac:dyDescent="0.25">
      <c r="A667" s="111" t="s">
        <v>626</v>
      </c>
      <c r="B667" s="162">
        <v>2</v>
      </c>
      <c r="C667" s="162">
        <v>2</v>
      </c>
      <c r="D667" s="163" t="s">
        <v>15</v>
      </c>
      <c r="E667" s="162" t="s">
        <v>15</v>
      </c>
      <c r="F667" s="162" t="s">
        <v>15</v>
      </c>
      <c r="G667" s="163" t="s">
        <v>15</v>
      </c>
    </row>
    <row r="668" spans="1:7" s="8" customFormat="1" ht="15" x14ac:dyDescent="0.25">
      <c r="A668" s="97" t="s">
        <v>950</v>
      </c>
      <c r="B668" s="160">
        <v>5280</v>
      </c>
      <c r="C668" s="160">
        <v>2507</v>
      </c>
      <c r="D668" s="161">
        <v>2773</v>
      </c>
      <c r="E668" s="160">
        <v>5106</v>
      </c>
      <c r="F668" s="160">
        <v>2453</v>
      </c>
      <c r="G668" s="161">
        <v>2653</v>
      </c>
    </row>
    <row r="669" spans="1:7" ht="15" x14ac:dyDescent="0.25">
      <c r="A669" s="111" t="s">
        <v>376</v>
      </c>
      <c r="B669" s="162">
        <v>2247</v>
      </c>
      <c r="C669" s="162">
        <v>1101</v>
      </c>
      <c r="D669" s="162">
        <v>1146</v>
      </c>
      <c r="E669" s="162">
        <v>2222</v>
      </c>
      <c r="F669" s="162">
        <v>1074</v>
      </c>
      <c r="G669" s="163">
        <v>1148</v>
      </c>
    </row>
    <row r="670" spans="1:7" ht="15" x14ac:dyDescent="0.25">
      <c r="A670" s="111" t="s">
        <v>224</v>
      </c>
      <c r="B670" s="162">
        <v>922</v>
      </c>
      <c r="C670" s="162">
        <v>426</v>
      </c>
      <c r="D670" s="163">
        <v>496</v>
      </c>
      <c r="E670" s="162">
        <v>881</v>
      </c>
      <c r="F670" s="162">
        <v>433</v>
      </c>
      <c r="G670" s="163">
        <v>448</v>
      </c>
    </row>
    <row r="671" spans="1:7" ht="15" x14ac:dyDescent="0.25">
      <c r="A671" s="111" t="s">
        <v>531</v>
      </c>
      <c r="B671" s="162">
        <v>540</v>
      </c>
      <c r="C671" s="162">
        <v>261</v>
      </c>
      <c r="D671" s="163">
        <v>279</v>
      </c>
      <c r="E671" s="162">
        <v>561</v>
      </c>
      <c r="F671" s="162">
        <v>274</v>
      </c>
      <c r="G671" s="163">
        <v>287</v>
      </c>
    </row>
    <row r="672" spans="1:7" ht="15" x14ac:dyDescent="0.25">
      <c r="A672" s="111" t="s">
        <v>352</v>
      </c>
      <c r="B672" s="162">
        <v>1524</v>
      </c>
      <c r="C672" s="162">
        <v>695</v>
      </c>
      <c r="D672" s="163">
        <v>829</v>
      </c>
      <c r="E672" s="162">
        <v>1393</v>
      </c>
      <c r="F672" s="162">
        <v>647</v>
      </c>
      <c r="G672" s="163">
        <v>746</v>
      </c>
    </row>
    <row r="673" spans="1:7" ht="15" x14ac:dyDescent="0.25">
      <c r="A673" s="111" t="s">
        <v>627</v>
      </c>
      <c r="B673" s="162">
        <v>38</v>
      </c>
      <c r="C673" s="162">
        <v>19</v>
      </c>
      <c r="D673" s="163">
        <v>19</v>
      </c>
      <c r="E673" s="162">
        <v>48</v>
      </c>
      <c r="F673" s="162">
        <v>25</v>
      </c>
      <c r="G673" s="163">
        <v>23</v>
      </c>
    </row>
    <row r="674" spans="1:7" ht="15" x14ac:dyDescent="0.25">
      <c r="A674" s="111" t="s">
        <v>628</v>
      </c>
      <c r="B674" s="162">
        <v>9</v>
      </c>
      <c r="C674" s="162">
        <v>5</v>
      </c>
      <c r="D674" s="163">
        <v>4</v>
      </c>
      <c r="E674" s="162">
        <v>1</v>
      </c>
      <c r="F674" s="162" t="s">
        <v>15</v>
      </c>
      <c r="G674" s="163">
        <v>1</v>
      </c>
    </row>
    <row r="675" spans="1:7" s="8" customFormat="1" ht="15" x14ac:dyDescent="0.25">
      <c r="A675" s="97" t="s">
        <v>999</v>
      </c>
      <c r="B675" s="160">
        <v>2007</v>
      </c>
      <c r="C675" s="160">
        <v>943</v>
      </c>
      <c r="D675" s="161">
        <v>1064</v>
      </c>
      <c r="E675" s="160">
        <v>2127</v>
      </c>
      <c r="F675" s="160">
        <v>1025</v>
      </c>
      <c r="G675" s="161">
        <v>1102</v>
      </c>
    </row>
    <row r="676" spans="1:7" ht="15" x14ac:dyDescent="0.25">
      <c r="A676" s="111" t="s">
        <v>566</v>
      </c>
      <c r="B676" s="162">
        <v>1170</v>
      </c>
      <c r="C676" s="162">
        <v>549</v>
      </c>
      <c r="D676" s="163">
        <v>621</v>
      </c>
      <c r="E676" s="162">
        <v>1178</v>
      </c>
      <c r="F676" s="162">
        <v>558</v>
      </c>
      <c r="G676" s="163">
        <v>620</v>
      </c>
    </row>
    <row r="677" spans="1:7" ht="15" x14ac:dyDescent="0.25">
      <c r="A677" s="111" t="s">
        <v>629</v>
      </c>
      <c r="B677" s="162">
        <v>7</v>
      </c>
      <c r="C677" s="162">
        <v>4</v>
      </c>
      <c r="D677" s="163">
        <v>3</v>
      </c>
      <c r="E677" s="162">
        <v>3</v>
      </c>
      <c r="F677" s="162">
        <v>3</v>
      </c>
      <c r="G677" s="163" t="s">
        <v>15</v>
      </c>
    </row>
    <row r="678" spans="1:7" ht="15" x14ac:dyDescent="0.25">
      <c r="A678" s="111" t="s">
        <v>630</v>
      </c>
      <c r="B678" s="162">
        <v>7</v>
      </c>
      <c r="C678" s="162">
        <v>3</v>
      </c>
      <c r="D678" s="163">
        <v>4</v>
      </c>
      <c r="E678" s="162">
        <v>7</v>
      </c>
      <c r="F678" s="162">
        <v>4</v>
      </c>
      <c r="G678" s="163">
        <v>3</v>
      </c>
    </row>
    <row r="679" spans="1:7" ht="15" x14ac:dyDescent="0.25">
      <c r="A679" s="111" t="s">
        <v>631</v>
      </c>
      <c r="B679" s="162">
        <v>779</v>
      </c>
      <c r="C679" s="162">
        <v>359</v>
      </c>
      <c r="D679" s="163">
        <v>420</v>
      </c>
      <c r="E679" s="162">
        <v>868</v>
      </c>
      <c r="F679" s="162">
        <v>419</v>
      </c>
      <c r="G679" s="163">
        <v>449</v>
      </c>
    </row>
    <row r="680" spans="1:7" ht="15" x14ac:dyDescent="0.25">
      <c r="A680" s="111" t="s">
        <v>531</v>
      </c>
      <c r="B680" s="162">
        <v>19</v>
      </c>
      <c r="C680" s="162">
        <v>16</v>
      </c>
      <c r="D680" s="163">
        <v>3</v>
      </c>
      <c r="E680" s="162">
        <v>20</v>
      </c>
      <c r="F680" s="162">
        <v>16</v>
      </c>
      <c r="G680" s="163">
        <v>4</v>
      </c>
    </row>
    <row r="681" spans="1:7" ht="15" x14ac:dyDescent="0.25">
      <c r="A681" s="111" t="s">
        <v>632</v>
      </c>
      <c r="B681" s="162">
        <v>25</v>
      </c>
      <c r="C681" s="162">
        <v>12</v>
      </c>
      <c r="D681" s="163">
        <v>13</v>
      </c>
      <c r="E681" s="162">
        <v>51</v>
      </c>
      <c r="F681" s="162">
        <v>25</v>
      </c>
      <c r="G681" s="163">
        <v>26</v>
      </c>
    </row>
    <row r="682" spans="1:7" s="8" customFormat="1" ht="15" x14ac:dyDescent="0.25">
      <c r="A682" s="97" t="s">
        <v>1000</v>
      </c>
      <c r="B682" s="160">
        <v>3151</v>
      </c>
      <c r="C682" s="160">
        <v>1493</v>
      </c>
      <c r="D682" s="161">
        <v>1658</v>
      </c>
      <c r="E682" s="160">
        <v>3744</v>
      </c>
      <c r="F682" s="160">
        <v>1819</v>
      </c>
      <c r="G682" s="161">
        <v>1925</v>
      </c>
    </row>
    <row r="683" spans="1:7" ht="15" x14ac:dyDescent="0.25">
      <c r="A683" s="111" t="s">
        <v>633</v>
      </c>
      <c r="B683" s="162">
        <v>1256</v>
      </c>
      <c r="C683" s="162">
        <v>582</v>
      </c>
      <c r="D683" s="163">
        <v>674</v>
      </c>
      <c r="E683" s="162">
        <v>1558</v>
      </c>
      <c r="F683" s="162">
        <v>761</v>
      </c>
      <c r="G683" s="163">
        <v>797</v>
      </c>
    </row>
    <row r="684" spans="1:7" ht="15" x14ac:dyDescent="0.25">
      <c r="A684" s="111" t="s">
        <v>634</v>
      </c>
      <c r="B684" s="162">
        <v>1133</v>
      </c>
      <c r="C684" s="162">
        <v>531</v>
      </c>
      <c r="D684" s="163">
        <v>602</v>
      </c>
      <c r="E684" s="162">
        <v>968</v>
      </c>
      <c r="F684" s="162">
        <v>430</v>
      </c>
      <c r="G684" s="163">
        <v>538</v>
      </c>
    </row>
    <row r="685" spans="1:7" ht="15" x14ac:dyDescent="0.25">
      <c r="A685" s="111" t="s">
        <v>635</v>
      </c>
      <c r="B685" s="162">
        <v>505</v>
      </c>
      <c r="C685" s="162">
        <v>234</v>
      </c>
      <c r="D685" s="163">
        <v>271</v>
      </c>
      <c r="E685" s="162">
        <v>606</v>
      </c>
      <c r="F685" s="162">
        <v>306</v>
      </c>
      <c r="G685" s="163">
        <v>300</v>
      </c>
    </row>
    <row r="686" spans="1:7" ht="15" x14ac:dyDescent="0.25">
      <c r="A686" s="111" t="s">
        <v>636</v>
      </c>
      <c r="B686" s="162">
        <v>48</v>
      </c>
      <c r="C686" s="162">
        <v>30</v>
      </c>
      <c r="D686" s="163">
        <v>18</v>
      </c>
      <c r="E686" s="162">
        <v>98</v>
      </c>
      <c r="F686" s="162">
        <v>53</v>
      </c>
      <c r="G686" s="163">
        <v>45</v>
      </c>
    </row>
    <row r="687" spans="1:7" ht="15" x14ac:dyDescent="0.25">
      <c r="A687" s="111" t="s">
        <v>637</v>
      </c>
      <c r="B687" s="162">
        <v>131</v>
      </c>
      <c r="C687" s="162">
        <v>74</v>
      </c>
      <c r="D687" s="163">
        <v>57</v>
      </c>
      <c r="E687" s="162">
        <v>155</v>
      </c>
      <c r="F687" s="162">
        <v>84</v>
      </c>
      <c r="G687" s="163">
        <v>71</v>
      </c>
    </row>
    <row r="688" spans="1:7" ht="15" x14ac:dyDescent="0.25">
      <c r="A688" s="111" t="s">
        <v>638</v>
      </c>
      <c r="B688" s="162">
        <v>78</v>
      </c>
      <c r="C688" s="162">
        <v>42</v>
      </c>
      <c r="D688" s="163">
        <v>36</v>
      </c>
      <c r="E688" s="162">
        <v>359</v>
      </c>
      <c r="F688" s="162">
        <v>185</v>
      </c>
      <c r="G688" s="163">
        <v>174</v>
      </c>
    </row>
    <row r="689" spans="1:7" s="8" customFormat="1" ht="15" x14ac:dyDescent="0.25">
      <c r="A689" s="97" t="s">
        <v>1001</v>
      </c>
      <c r="B689" s="160">
        <v>6017</v>
      </c>
      <c r="C689" s="160">
        <v>2851</v>
      </c>
      <c r="D689" s="161">
        <v>3166</v>
      </c>
      <c r="E689" s="160">
        <v>5248</v>
      </c>
      <c r="F689" s="160">
        <v>2489</v>
      </c>
      <c r="G689" s="161">
        <v>2759</v>
      </c>
    </row>
    <row r="690" spans="1:7" ht="15" x14ac:dyDescent="0.25">
      <c r="A690" s="111" t="s">
        <v>639</v>
      </c>
      <c r="B690" s="162">
        <v>5156</v>
      </c>
      <c r="C690" s="162">
        <v>2444</v>
      </c>
      <c r="D690" s="163">
        <v>2712</v>
      </c>
      <c r="E690" s="162">
        <v>4480</v>
      </c>
      <c r="F690" s="162">
        <v>2108</v>
      </c>
      <c r="G690" s="163">
        <v>2372</v>
      </c>
    </row>
    <row r="691" spans="1:7" ht="15" x14ac:dyDescent="0.25">
      <c r="A691" s="206" t="s">
        <v>598</v>
      </c>
      <c r="B691" s="166">
        <v>554</v>
      </c>
      <c r="C691" s="166">
        <v>267</v>
      </c>
      <c r="D691" s="167">
        <v>287</v>
      </c>
      <c r="E691" s="166">
        <v>494</v>
      </c>
      <c r="F691" s="166">
        <v>240</v>
      </c>
      <c r="G691" s="167">
        <v>254</v>
      </c>
    </row>
    <row r="692" spans="1:7" ht="15" x14ac:dyDescent="0.25">
      <c r="A692" s="216"/>
      <c r="B692" s="217"/>
      <c r="C692" s="217"/>
      <c r="D692" s="218"/>
      <c r="E692" s="217"/>
      <c r="F692" s="217"/>
      <c r="G692" s="217"/>
    </row>
    <row r="693" spans="1:7" ht="15" x14ac:dyDescent="0.25">
      <c r="A693" s="572" t="s">
        <v>1042</v>
      </c>
      <c r="B693" s="572"/>
      <c r="C693" s="572"/>
      <c r="D693" s="572"/>
      <c r="E693" s="572"/>
      <c r="F693" s="572"/>
      <c r="G693" s="572"/>
    </row>
    <row r="694" spans="1:7" ht="15" x14ac:dyDescent="0.25">
      <c r="A694" s="568"/>
      <c r="B694" s="570" t="s">
        <v>62</v>
      </c>
      <c r="C694" s="570"/>
      <c r="D694" s="571"/>
      <c r="E694" s="570" t="s">
        <v>1049</v>
      </c>
      <c r="F694" s="570"/>
      <c r="G694" s="571"/>
    </row>
    <row r="695" spans="1:7" ht="15" x14ac:dyDescent="0.25">
      <c r="A695" s="573"/>
      <c r="B695" s="44" t="s">
        <v>96</v>
      </c>
      <c r="C695" s="44" t="s">
        <v>13</v>
      </c>
      <c r="D695" s="44" t="s">
        <v>14</v>
      </c>
      <c r="E695" s="44" t="s">
        <v>96</v>
      </c>
      <c r="F695" s="44" t="s">
        <v>13</v>
      </c>
      <c r="G695" s="94" t="s">
        <v>14</v>
      </c>
    </row>
    <row r="696" spans="1:7" ht="15" x14ac:dyDescent="0.25">
      <c r="A696" s="111" t="s">
        <v>640</v>
      </c>
      <c r="B696" s="162">
        <v>68</v>
      </c>
      <c r="C696" s="162">
        <v>33</v>
      </c>
      <c r="D696" s="163">
        <v>35</v>
      </c>
      <c r="E696" s="162">
        <v>62</v>
      </c>
      <c r="F696" s="162">
        <v>33</v>
      </c>
      <c r="G696" s="163">
        <v>29</v>
      </c>
    </row>
    <row r="697" spans="1:7" ht="15" x14ac:dyDescent="0.25">
      <c r="A697" s="111" t="s">
        <v>641</v>
      </c>
      <c r="B697" s="162">
        <v>18</v>
      </c>
      <c r="C697" s="162">
        <v>11</v>
      </c>
      <c r="D697" s="163">
        <v>7</v>
      </c>
      <c r="E697" s="162">
        <v>17</v>
      </c>
      <c r="F697" s="162">
        <v>8</v>
      </c>
      <c r="G697" s="163">
        <v>9</v>
      </c>
    </row>
    <row r="698" spans="1:7" ht="15" x14ac:dyDescent="0.25">
      <c r="A698" s="111" t="s">
        <v>642</v>
      </c>
      <c r="B698" s="162" t="s">
        <v>15</v>
      </c>
      <c r="C698" s="162" t="s">
        <v>15</v>
      </c>
      <c r="D698" s="163" t="s">
        <v>15</v>
      </c>
      <c r="E698" s="162" t="s">
        <v>15</v>
      </c>
      <c r="F698" s="162" t="s">
        <v>15</v>
      </c>
      <c r="G698" s="163" t="s">
        <v>15</v>
      </c>
    </row>
    <row r="699" spans="1:7" ht="15" x14ac:dyDescent="0.25">
      <c r="A699" s="111" t="s">
        <v>643</v>
      </c>
      <c r="B699" s="162">
        <v>9</v>
      </c>
      <c r="C699" s="162">
        <v>5</v>
      </c>
      <c r="D699" s="163">
        <v>4</v>
      </c>
      <c r="E699" s="162">
        <v>19</v>
      </c>
      <c r="F699" s="162">
        <v>10</v>
      </c>
      <c r="G699" s="163">
        <v>9</v>
      </c>
    </row>
    <row r="700" spans="1:7" ht="15" x14ac:dyDescent="0.25">
      <c r="A700" s="111" t="s">
        <v>644</v>
      </c>
      <c r="B700" s="162">
        <v>211</v>
      </c>
      <c r="C700" s="162">
        <v>91</v>
      </c>
      <c r="D700" s="163">
        <v>120</v>
      </c>
      <c r="E700" s="162">
        <v>174</v>
      </c>
      <c r="F700" s="162">
        <v>89</v>
      </c>
      <c r="G700" s="163">
        <v>85</v>
      </c>
    </row>
    <row r="701" spans="1:7" ht="15" x14ac:dyDescent="0.25">
      <c r="A701" s="88" t="s">
        <v>1139</v>
      </c>
      <c r="B701" s="162" t="s">
        <v>15</v>
      </c>
      <c r="C701" s="162" t="s">
        <v>15</v>
      </c>
      <c r="D701" s="163"/>
      <c r="E701" s="162">
        <v>2</v>
      </c>
      <c r="F701" s="162">
        <v>1</v>
      </c>
      <c r="G701" s="163">
        <v>1</v>
      </c>
    </row>
    <row r="702" spans="1:7" ht="15" x14ac:dyDescent="0.25">
      <c r="A702" s="111" t="s">
        <v>645</v>
      </c>
      <c r="B702" s="162">
        <v>1</v>
      </c>
      <c r="C702" s="162" t="s">
        <v>15</v>
      </c>
      <c r="D702" s="163">
        <v>1</v>
      </c>
      <c r="E702" s="162" t="s">
        <v>15</v>
      </c>
      <c r="F702" s="162" t="s">
        <v>15</v>
      </c>
      <c r="G702" s="163" t="s">
        <v>15</v>
      </c>
    </row>
    <row r="703" spans="1:7" s="8" customFormat="1" ht="15" x14ac:dyDescent="0.25">
      <c r="A703" s="97" t="s">
        <v>1002</v>
      </c>
      <c r="B703" s="160">
        <v>746</v>
      </c>
      <c r="C703" s="160">
        <v>365</v>
      </c>
      <c r="D703" s="160">
        <v>381</v>
      </c>
      <c r="E703" s="160">
        <v>717</v>
      </c>
      <c r="F703" s="160">
        <v>368</v>
      </c>
      <c r="G703" s="161">
        <v>349</v>
      </c>
    </row>
    <row r="704" spans="1:7" ht="15" x14ac:dyDescent="0.25">
      <c r="A704" s="111" t="s">
        <v>646</v>
      </c>
      <c r="B704" s="162">
        <v>540</v>
      </c>
      <c r="C704" s="162">
        <v>269</v>
      </c>
      <c r="D704" s="163">
        <v>271</v>
      </c>
      <c r="E704" s="162">
        <v>504</v>
      </c>
      <c r="F704" s="162">
        <v>255</v>
      </c>
      <c r="G704" s="163">
        <v>249</v>
      </c>
    </row>
    <row r="705" spans="1:7" ht="15" x14ac:dyDescent="0.25">
      <c r="A705" s="111" t="s">
        <v>647</v>
      </c>
      <c r="B705" s="162">
        <v>5</v>
      </c>
      <c r="C705" s="162">
        <v>3</v>
      </c>
      <c r="D705" s="163">
        <v>2</v>
      </c>
      <c r="E705" s="162">
        <v>5</v>
      </c>
      <c r="F705" s="162">
        <v>2</v>
      </c>
      <c r="G705" s="163">
        <v>3</v>
      </c>
    </row>
    <row r="706" spans="1:7" ht="15" x14ac:dyDescent="0.25">
      <c r="A706" s="111" t="s">
        <v>648</v>
      </c>
      <c r="B706" s="162">
        <v>33</v>
      </c>
      <c r="C706" s="162">
        <v>11</v>
      </c>
      <c r="D706" s="163">
        <v>22</v>
      </c>
      <c r="E706" s="162">
        <v>60</v>
      </c>
      <c r="F706" s="162">
        <v>33</v>
      </c>
      <c r="G706" s="163">
        <v>27</v>
      </c>
    </row>
    <row r="707" spans="1:7" ht="15" x14ac:dyDescent="0.25">
      <c r="A707" s="111" t="s">
        <v>254</v>
      </c>
      <c r="B707" s="162" t="s">
        <v>15</v>
      </c>
      <c r="C707" s="162" t="s">
        <v>15</v>
      </c>
      <c r="D707" s="163" t="s">
        <v>15</v>
      </c>
      <c r="E707" s="162">
        <v>1</v>
      </c>
      <c r="F707" s="162" t="s">
        <v>15</v>
      </c>
      <c r="G707" s="163">
        <v>1</v>
      </c>
    </row>
    <row r="708" spans="1:7" ht="15" x14ac:dyDescent="0.25">
      <c r="A708" s="111" t="s">
        <v>649</v>
      </c>
      <c r="B708" s="162">
        <v>105</v>
      </c>
      <c r="C708" s="162">
        <v>51</v>
      </c>
      <c r="D708" s="163">
        <v>54</v>
      </c>
      <c r="E708" s="162">
        <v>86</v>
      </c>
      <c r="F708" s="162">
        <v>42</v>
      </c>
      <c r="G708" s="163">
        <v>44</v>
      </c>
    </row>
    <row r="709" spans="1:7" ht="15" x14ac:dyDescent="0.25">
      <c r="A709" s="111" t="s">
        <v>128</v>
      </c>
      <c r="B709" s="162">
        <v>63</v>
      </c>
      <c r="C709" s="162">
        <v>31</v>
      </c>
      <c r="D709" s="163">
        <v>32</v>
      </c>
      <c r="E709" s="162">
        <v>61</v>
      </c>
      <c r="F709" s="162">
        <v>36</v>
      </c>
      <c r="G709" s="163">
        <v>25</v>
      </c>
    </row>
    <row r="710" spans="1:7" s="8" customFormat="1" ht="15" x14ac:dyDescent="0.25">
      <c r="A710" s="97" t="s">
        <v>1003</v>
      </c>
      <c r="B710" s="160">
        <v>1791</v>
      </c>
      <c r="C710" s="160">
        <v>862</v>
      </c>
      <c r="D710" s="161">
        <v>929</v>
      </c>
      <c r="E710" s="160">
        <v>1610</v>
      </c>
      <c r="F710" s="160">
        <v>765</v>
      </c>
      <c r="G710" s="161">
        <v>845</v>
      </c>
    </row>
    <row r="711" spans="1:7" ht="15" x14ac:dyDescent="0.25">
      <c r="A711" s="111" t="s">
        <v>650</v>
      </c>
      <c r="B711" s="162">
        <v>1064</v>
      </c>
      <c r="C711" s="162">
        <v>515</v>
      </c>
      <c r="D711" s="163">
        <v>549</v>
      </c>
      <c r="E711" s="162">
        <v>950</v>
      </c>
      <c r="F711" s="162">
        <v>435</v>
      </c>
      <c r="G711" s="163">
        <v>515</v>
      </c>
    </row>
    <row r="712" spans="1:7" ht="15" x14ac:dyDescent="0.25">
      <c r="A712" s="111" t="s">
        <v>651</v>
      </c>
      <c r="B712" s="162">
        <v>522</v>
      </c>
      <c r="C712" s="162">
        <v>252</v>
      </c>
      <c r="D712" s="163">
        <v>270</v>
      </c>
      <c r="E712" s="162">
        <v>469</v>
      </c>
      <c r="F712" s="162">
        <v>224</v>
      </c>
      <c r="G712" s="163">
        <v>245</v>
      </c>
    </row>
    <row r="713" spans="1:7" ht="15" x14ac:dyDescent="0.25">
      <c r="A713" s="111" t="s">
        <v>652</v>
      </c>
      <c r="B713" s="162">
        <v>17</v>
      </c>
      <c r="C713" s="162">
        <v>7</v>
      </c>
      <c r="D713" s="163">
        <v>10</v>
      </c>
      <c r="E713" s="162">
        <v>34</v>
      </c>
      <c r="F713" s="162">
        <v>23</v>
      </c>
      <c r="G713" s="163">
        <v>11</v>
      </c>
    </row>
    <row r="714" spans="1:7" ht="15" x14ac:dyDescent="0.25">
      <c r="A714" s="111" t="s">
        <v>653</v>
      </c>
      <c r="B714" s="162">
        <v>181</v>
      </c>
      <c r="C714" s="162">
        <v>85</v>
      </c>
      <c r="D714" s="163">
        <v>96</v>
      </c>
      <c r="E714" s="162">
        <v>157</v>
      </c>
      <c r="F714" s="162">
        <v>83</v>
      </c>
      <c r="G714" s="163">
        <v>74</v>
      </c>
    </row>
    <row r="715" spans="1:7" ht="15" x14ac:dyDescent="0.25">
      <c r="A715" s="111" t="s">
        <v>654</v>
      </c>
      <c r="B715" s="162">
        <v>7</v>
      </c>
      <c r="C715" s="162">
        <v>3</v>
      </c>
      <c r="D715" s="163">
        <v>4</v>
      </c>
      <c r="E715" s="162" t="s">
        <v>15</v>
      </c>
      <c r="F715" s="162" t="s">
        <v>15</v>
      </c>
      <c r="G715" s="163" t="s">
        <v>15</v>
      </c>
    </row>
    <row r="716" spans="1:7" s="8" customFormat="1" ht="15" x14ac:dyDescent="0.25">
      <c r="A716" s="97" t="s">
        <v>907</v>
      </c>
      <c r="B716" s="160">
        <v>2209</v>
      </c>
      <c r="C716" s="160">
        <v>1029</v>
      </c>
      <c r="D716" s="161">
        <v>1180</v>
      </c>
      <c r="E716" s="160">
        <v>1814</v>
      </c>
      <c r="F716" s="160">
        <v>830</v>
      </c>
      <c r="G716" s="161">
        <v>984</v>
      </c>
    </row>
    <row r="717" spans="1:7" ht="15" x14ac:dyDescent="0.25">
      <c r="A717" s="111" t="s">
        <v>655</v>
      </c>
      <c r="B717" s="162">
        <v>2103</v>
      </c>
      <c r="C717" s="162">
        <v>969</v>
      </c>
      <c r="D717" s="163">
        <v>1134</v>
      </c>
      <c r="E717" s="162">
        <v>1708</v>
      </c>
      <c r="F717" s="162">
        <v>763</v>
      </c>
      <c r="G717" s="163">
        <v>945</v>
      </c>
    </row>
    <row r="718" spans="1:7" ht="15" x14ac:dyDescent="0.25">
      <c r="A718" s="111" t="s">
        <v>656</v>
      </c>
      <c r="B718" s="162">
        <v>5</v>
      </c>
      <c r="C718" s="162">
        <v>3</v>
      </c>
      <c r="D718" s="163">
        <v>2</v>
      </c>
      <c r="E718" s="162" t="s">
        <v>15</v>
      </c>
      <c r="F718" s="162" t="s">
        <v>15</v>
      </c>
      <c r="G718" s="163" t="s">
        <v>15</v>
      </c>
    </row>
    <row r="719" spans="1:7" ht="15" x14ac:dyDescent="0.25">
      <c r="A719" s="111" t="s">
        <v>657</v>
      </c>
      <c r="B719" s="162">
        <v>76</v>
      </c>
      <c r="C719" s="162">
        <v>44</v>
      </c>
      <c r="D719" s="163">
        <v>32</v>
      </c>
      <c r="E719" s="162">
        <v>71</v>
      </c>
      <c r="F719" s="162">
        <v>42</v>
      </c>
      <c r="G719" s="163">
        <v>29</v>
      </c>
    </row>
    <row r="720" spans="1:7" ht="15" x14ac:dyDescent="0.25">
      <c r="A720" s="111" t="s">
        <v>658</v>
      </c>
      <c r="B720" s="162">
        <v>25</v>
      </c>
      <c r="C720" s="162">
        <v>13</v>
      </c>
      <c r="D720" s="163">
        <v>12</v>
      </c>
      <c r="E720" s="162">
        <v>35</v>
      </c>
      <c r="F720" s="162">
        <v>25</v>
      </c>
      <c r="G720" s="163">
        <v>10</v>
      </c>
    </row>
    <row r="721" spans="1:7" s="8" customFormat="1" ht="15" x14ac:dyDescent="0.25">
      <c r="A721" s="97" t="s">
        <v>1004</v>
      </c>
      <c r="B721" s="160">
        <v>2280</v>
      </c>
      <c r="C721" s="160">
        <v>1072</v>
      </c>
      <c r="D721" s="161">
        <v>1208</v>
      </c>
      <c r="E721" s="160">
        <v>2089</v>
      </c>
      <c r="F721" s="160">
        <v>988</v>
      </c>
      <c r="G721" s="161">
        <v>1101</v>
      </c>
    </row>
    <row r="722" spans="1:7" ht="15" x14ac:dyDescent="0.25">
      <c r="A722" s="111" t="s">
        <v>659</v>
      </c>
      <c r="B722" s="162">
        <v>1765</v>
      </c>
      <c r="C722" s="162">
        <v>812</v>
      </c>
      <c r="D722" s="163">
        <v>953</v>
      </c>
      <c r="E722" s="162">
        <v>1685</v>
      </c>
      <c r="F722" s="162">
        <v>795</v>
      </c>
      <c r="G722" s="163">
        <v>890</v>
      </c>
    </row>
    <row r="723" spans="1:7" ht="15" x14ac:dyDescent="0.25">
      <c r="A723" s="111" t="s">
        <v>660</v>
      </c>
      <c r="B723" s="162">
        <v>167</v>
      </c>
      <c r="C723" s="162">
        <v>84</v>
      </c>
      <c r="D723" s="163">
        <v>83</v>
      </c>
      <c r="E723" s="162">
        <v>139</v>
      </c>
      <c r="F723" s="162">
        <v>66</v>
      </c>
      <c r="G723" s="163">
        <v>73</v>
      </c>
    </row>
    <row r="724" spans="1:7" ht="15" x14ac:dyDescent="0.25">
      <c r="A724" s="111" t="s">
        <v>661</v>
      </c>
      <c r="B724" s="162">
        <v>209</v>
      </c>
      <c r="C724" s="162">
        <v>103</v>
      </c>
      <c r="D724" s="163">
        <v>106</v>
      </c>
      <c r="E724" s="162">
        <v>146</v>
      </c>
      <c r="F724" s="162">
        <v>73</v>
      </c>
      <c r="G724" s="163">
        <v>73</v>
      </c>
    </row>
    <row r="725" spans="1:7" ht="15" x14ac:dyDescent="0.25">
      <c r="A725" s="111" t="s">
        <v>662</v>
      </c>
      <c r="B725" s="162">
        <v>124</v>
      </c>
      <c r="C725" s="162">
        <v>62</v>
      </c>
      <c r="D725" s="163">
        <v>62</v>
      </c>
      <c r="E725" s="162">
        <v>110</v>
      </c>
      <c r="F725" s="162">
        <v>49</v>
      </c>
      <c r="G725" s="163">
        <v>61</v>
      </c>
    </row>
    <row r="726" spans="1:7" ht="15" x14ac:dyDescent="0.25">
      <c r="A726" s="111" t="s">
        <v>663</v>
      </c>
      <c r="B726" s="162">
        <v>15</v>
      </c>
      <c r="C726" s="162">
        <v>11</v>
      </c>
      <c r="D726" s="163">
        <v>4</v>
      </c>
      <c r="E726" s="162">
        <v>9</v>
      </c>
      <c r="F726" s="162">
        <v>5</v>
      </c>
      <c r="G726" s="163">
        <v>4</v>
      </c>
    </row>
    <row r="727" spans="1:7" s="8" customFormat="1" ht="15" x14ac:dyDescent="0.25">
      <c r="A727" s="97" t="s">
        <v>1005</v>
      </c>
      <c r="B727" s="160">
        <v>2735</v>
      </c>
      <c r="C727" s="160">
        <v>1300</v>
      </c>
      <c r="D727" s="161">
        <v>1435</v>
      </c>
      <c r="E727" s="160">
        <v>2973</v>
      </c>
      <c r="F727" s="160">
        <v>1456</v>
      </c>
      <c r="G727" s="161">
        <v>1517</v>
      </c>
    </row>
    <row r="728" spans="1:7" ht="15" x14ac:dyDescent="0.25">
      <c r="A728" s="111" t="s">
        <v>591</v>
      </c>
      <c r="B728" s="162">
        <v>329</v>
      </c>
      <c r="C728" s="162">
        <v>166</v>
      </c>
      <c r="D728" s="163">
        <v>163</v>
      </c>
      <c r="E728" s="162">
        <v>376</v>
      </c>
      <c r="F728" s="162">
        <v>193</v>
      </c>
      <c r="G728" s="163">
        <v>183</v>
      </c>
    </row>
    <row r="729" spans="1:7" ht="15" x14ac:dyDescent="0.25">
      <c r="A729" s="111" t="s">
        <v>361</v>
      </c>
      <c r="B729" s="162">
        <v>975</v>
      </c>
      <c r="C729" s="162">
        <v>473</v>
      </c>
      <c r="D729" s="163">
        <v>502</v>
      </c>
      <c r="E729" s="162">
        <v>982</v>
      </c>
      <c r="F729" s="162">
        <v>483</v>
      </c>
      <c r="G729" s="163">
        <v>499</v>
      </c>
    </row>
    <row r="730" spans="1:7" ht="15" x14ac:dyDescent="0.25">
      <c r="A730" s="111" t="s">
        <v>590</v>
      </c>
      <c r="B730" s="162">
        <v>637</v>
      </c>
      <c r="C730" s="162">
        <v>303</v>
      </c>
      <c r="D730" s="163">
        <v>334</v>
      </c>
      <c r="E730" s="162">
        <v>717</v>
      </c>
      <c r="F730" s="162">
        <v>348</v>
      </c>
      <c r="G730" s="163">
        <v>369</v>
      </c>
    </row>
    <row r="731" spans="1:7" ht="15" x14ac:dyDescent="0.25">
      <c r="A731" s="111" t="s">
        <v>589</v>
      </c>
      <c r="B731" s="162">
        <v>51</v>
      </c>
      <c r="C731" s="162">
        <v>23</v>
      </c>
      <c r="D731" s="163">
        <v>28</v>
      </c>
      <c r="E731" s="162">
        <v>96</v>
      </c>
      <c r="F731" s="162">
        <v>52</v>
      </c>
      <c r="G731" s="163">
        <v>44</v>
      </c>
    </row>
    <row r="732" spans="1:7" ht="15" x14ac:dyDescent="0.25">
      <c r="A732" s="111" t="s">
        <v>664</v>
      </c>
      <c r="B732" s="162">
        <v>474</v>
      </c>
      <c r="C732" s="162">
        <v>193</v>
      </c>
      <c r="D732" s="163">
        <v>281</v>
      </c>
      <c r="E732" s="162">
        <v>500</v>
      </c>
      <c r="F732" s="162">
        <v>216</v>
      </c>
      <c r="G732" s="163">
        <v>284</v>
      </c>
    </row>
    <row r="733" spans="1:7" ht="15" x14ac:dyDescent="0.25">
      <c r="A733" s="111" t="s">
        <v>592</v>
      </c>
      <c r="B733" s="162">
        <v>269</v>
      </c>
      <c r="C733" s="162">
        <v>142</v>
      </c>
      <c r="D733" s="163">
        <v>127</v>
      </c>
      <c r="E733" s="162">
        <v>302</v>
      </c>
      <c r="F733" s="162">
        <v>164</v>
      </c>
      <c r="G733" s="163">
        <v>138</v>
      </c>
    </row>
    <row r="734" spans="1:7" s="8" customFormat="1" ht="15" x14ac:dyDescent="0.25">
      <c r="A734" s="97" t="s">
        <v>1006</v>
      </c>
      <c r="B734" s="160">
        <v>2267</v>
      </c>
      <c r="C734" s="160">
        <v>1107</v>
      </c>
      <c r="D734" s="161">
        <v>1160</v>
      </c>
      <c r="E734" s="160">
        <v>2136</v>
      </c>
      <c r="F734" s="160">
        <v>1047</v>
      </c>
      <c r="G734" s="161">
        <v>1089</v>
      </c>
    </row>
    <row r="735" spans="1:7" ht="15" x14ac:dyDescent="0.25">
      <c r="A735" s="111" t="s">
        <v>665</v>
      </c>
      <c r="B735" s="162">
        <v>1007</v>
      </c>
      <c r="C735" s="162">
        <v>492</v>
      </c>
      <c r="D735" s="163">
        <v>515</v>
      </c>
      <c r="E735" s="162">
        <v>945</v>
      </c>
      <c r="F735" s="162">
        <v>444</v>
      </c>
      <c r="G735" s="163">
        <v>501</v>
      </c>
    </row>
    <row r="736" spans="1:7" ht="15" x14ac:dyDescent="0.25">
      <c r="A736" s="111" t="s">
        <v>666</v>
      </c>
      <c r="B736" s="162">
        <v>11</v>
      </c>
      <c r="C736" s="162">
        <v>6</v>
      </c>
      <c r="D736" s="163">
        <v>5</v>
      </c>
      <c r="E736" s="162">
        <v>10</v>
      </c>
      <c r="F736" s="162">
        <v>6</v>
      </c>
      <c r="G736" s="163">
        <v>4</v>
      </c>
    </row>
    <row r="737" spans="1:10" ht="15" x14ac:dyDescent="0.25">
      <c r="A737" s="111" t="s">
        <v>667</v>
      </c>
      <c r="B737" s="162">
        <v>349</v>
      </c>
      <c r="C737" s="162">
        <v>178</v>
      </c>
      <c r="D737" s="163">
        <v>171</v>
      </c>
      <c r="E737" s="162">
        <v>349</v>
      </c>
      <c r="F737" s="162">
        <v>182</v>
      </c>
      <c r="G737" s="163">
        <v>167</v>
      </c>
    </row>
    <row r="738" spans="1:10" ht="15" x14ac:dyDescent="0.25">
      <c r="A738" s="227"/>
      <c r="B738" s="228"/>
      <c r="C738" s="228"/>
      <c r="D738" s="229"/>
      <c r="E738" s="228"/>
      <c r="F738" s="228"/>
      <c r="G738" s="228"/>
    </row>
    <row r="739" spans="1:10" s="36" customFormat="1" ht="17.25" x14ac:dyDescent="0.3">
      <c r="A739" s="216"/>
      <c r="B739" s="217"/>
      <c r="C739" s="217"/>
      <c r="D739" s="218"/>
      <c r="E739" s="217"/>
      <c r="F739" s="217"/>
      <c r="G739" s="217"/>
      <c r="H739"/>
      <c r="I739"/>
      <c r="J739"/>
    </row>
    <row r="740" spans="1:10" s="36" customFormat="1" ht="20.25" customHeight="1" x14ac:dyDescent="0.3">
      <c r="A740" s="572" t="s">
        <v>1042</v>
      </c>
      <c r="B740" s="572"/>
      <c r="C740" s="572"/>
      <c r="D740" s="572"/>
      <c r="E740" s="572"/>
      <c r="F740" s="572"/>
      <c r="G740" s="572"/>
      <c r="H740"/>
      <c r="I740"/>
      <c r="J740"/>
    </row>
    <row r="741" spans="1:10" s="36" customFormat="1" ht="17.25" x14ac:dyDescent="0.3">
      <c r="A741" s="568"/>
      <c r="B741" s="570" t="s">
        <v>62</v>
      </c>
      <c r="C741" s="570"/>
      <c r="D741" s="571"/>
      <c r="E741" s="570" t="s">
        <v>1049</v>
      </c>
      <c r="F741" s="570"/>
      <c r="G741" s="571"/>
      <c r="H741"/>
      <c r="I741"/>
      <c r="J741"/>
    </row>
    <row r="742" spans="1:10" s="36" customFormat="1" ht="17.25" x14ac:dyDescent="0.3">
      <c r="A742" s="573"/>
      <c r="B742" s="44" t="s">
        <v>96</v>
      </c>
      <c r="C742" s="44" t="s">
        <v>13</v>
      </c>
      <c r="D742" s="44" t="s">
        <v>14</v>
      </c>
      <c r="E742" s="44" t="s">
        <v>96</v>
      </c>
      <c r="F742" s="44" t="s">
        <v>13</v>
      </c>
      <c r="G742" s="94" t="s">
        <v>14</v>
      </c>
      <c r="H742"/>
      <c r="I742"/>
      <c r="J742"/>
    </row>
    <row r="743" spans="1:10" ht="15" x14ac:dyDescent="0.25">
      <c r="A743" s="111" t="s">
        <v>668</v>
      </c>
      <c r="B743" s="162">
        <v>137</v>
      </c>
      <c r="C743" s="162">
        <v>65</v>
      </c>
      <c r="D743" s="163">
        <v>72</v>
      </c>
      <c r="E743" s="162">
        <v>129</v>
      </c>
      <c r="F743" s="162">
        <v>66</v>
      </c>
      <c r="G743" s="163">
        <v>63</v>
      </c>
    </row>
    <row r="744" spans="1:10" ht="15" x14ac:dyDescent="0.25">
      <c r="A744" s="111" t="s">
        <v>669</v>
      </c>
      <c r="B744" s="162">
        <v>253</v>
      </c>
      <c r="C744" s="162">
        <v>123</v>
      </c>
      <c r="D744" s="163">
        <v>130</v>
      </c>
      <c r="E744" s="162">
        <v>195</v>
      </c>
      <c r="F744" s="162">
        <v>97</v>
      </c>
      <c r="G744" s="163">
        <v>98</v>
      </c>
    </row>
    <row r="745" spans="1:10" ht="15" x14ac:dyDescent="0.25">
      <c r="A745" s="111" t="s">
        <v>670</v>
      </c>
      <c r="B745" s="162">
        <v>210</v>
      </c>
      <c r="C745" s="162">
        <v>106</v>
      </c>
      <c r="D745" s="163">
        <v>104</v>
      </c>
      <c r="E745" s="162">
        <v>164</v>
      </c>
      <c r="F745" s="162">
        <v>84</v>
      </c>
      <c r="G745" s="163">
        <v>80</v>
      </c>
    </row>
    <row r="746" spans="1:10" ht="15" x14ac:dyDescent="0.25">
      <c r="A746" s="111" t="s">
        <v>671</v>
      </c>
      <c r="B746" s="162">
        <v>5</v>
      </c>
      <c r="C746" s="162">
        <v>3</v>
      </c>
      <c r="D746" s="163">
        <v>2</v>
      </c>
      <c r="E746" s="162">
        <v>8</v>
      </c>
      <c r="F746" s="162">
        <v>5</v>
      </c>
      <c r="G746" s="163">
        <v>3</v>
      </c>
    </row>
    <row r="747" spans="1:10" ht="15" x14ac:dyDescent="0.25">
      <c r="A747" s="111" t="s">
        <v>672</v>
      </c>
      <c r="B747" s="162">
        <v>295</v>
      </c>
      <c r="C747" s="162">
        <v>134</v>
      </c>
      <c r="D747" s="163">
        <v>161</v>
      </c>
      <c r="E747" s="162">
        <v>336</v>
      </c>
      <c r="F747" s="162">
        <v>163</v>
      </c>
      <c r="G747" s="163">
        <v>173</v>
      </c>
    </row>
    <row r="748" spans="1:10" ht="15" x14ac:dyDescent="0.25">
      <c r="A748" s="111"/>
      <c r="B748" s="162"/>
      <c r="C748" s="162"/>
      <c r="D748" s="163"/>
      <c r="E748" s="162"/>
      <c r="F748" s="162"/>
      <c r="G748" s="163"/>
    </row>
    <row r="749" spans="1:10" s="36" customFormat="1" ht="17.25" x14ac:dyDescent="0.3">
      <c r="A749" s="87" t="s">
        <v>790</v>
      </c>
      <c r="B749" s="158">
        <v>12920</v>
      </c>
      <c r="C749" s="158">
        <v>6285</v>
      </c>
      <c r="D749" s="158">
        <v>6635</v>
      </c>
      <c r="E749" s="158">
        <v>11713</v>
      </c>
      <c r="F749" s="158">
        <v>5688</v>
      </c>
      <c r="G749" s="159">
        <v>6025</v>
      </c>
      <c r="H749" s="6"/>
      <c r="I749" s="6"/>
      <c r="J749" s="6"/>
    </row>
    <row r="750" spans="1:10" s="8" customFormat="1" ht="15" x14ac:dyDescent="0.25">
      <c r="A750" s="97" t="s">
        <v>1007</v>
      </c>
      <c r="B750" s="160">
        <v>2490</v>
      </c>
      <c r="C750" s="160">
        <v>1227</v>
      </c>
      <c r="D750" s="161">
        <v>1263</v>
      </c>
      <c r="E750" s="160">
        <v>2091</v>
      </c>
      <c r="F750" s="160">
        <v>1047</v>
      </c>
      <c r="G750" s="161">
        <v>1044</v>
      </c>
    </row>
    <row r="751" spans="1:10" ht="15" x14ac:dyDescent="0.25">
      <c r="A751" s="111" t="s">
        <v>682</v>
      </c>
      <c r="B751" s="162">
        <v>381</v>
      </c>
      <c r="C751" s="162">
        <v>184</v>
      </c>
      <c r="D751" s="163">
        <v>197</v>
      </c>
      <c r="E751" s="162">
        <v>248</v>
      </c>
      <c r="F751" s="162">
        <v>119</v>
      </c>
      <c r="G751" s="163">
        <v>129</v>
      </c>
    </row>
    <row r="752" spans="1:10" ht="15" x14ac:dyDescent="0.25">
      <c r="A752" s="111" t="s">
        <v>680</v>
      </c>
      <c r="B752" s="162">
        <v>35</v>
      </c>
      <c r="C752" s="162">
        <v>20</v>
      </c>
      <c r="D752" s="163">
        <v>15</v>
      </c>
      <c r="E752" s="162">
        <v>19</v>
      </c>
      <c r="F752" s="162">
        <v>11</v>
      </c>
      <c r="G752" s="163">
        <v>8</v>
      </c>
    </row>
    <row r="753" spans="1:7" ht="15" x14ac:dyDescent="0.25">
      <c r="A753" s="111" t="s">
        <v>683</v>
      </c>
      <c r="B753" s="162">
        <v>22</v>
      </c>
      <c r="C753" s="162">
        <v>14</v>
      </c>
      <c r="D753" s="163">
        <v>8</v>
      </c>
      <c r="E753" s="162">
        <v>71</v>
      </c>
      <c r="F753" s="162">
        <v>45</v>
      </c>
      <c r="G753" s="163">
        <v>26</v>
      </c>
    </row>
    <row r="754" spans="1:7" ht="15" x14ac:dyDescent="0.25">
      <c r="A754" s="111" t="s">
        <v>679</v>
      </c>
      <c r="B754" s="162">
        <v>832</v>
      </c>
      <c r="C754" s="162">
        <v>415</v>
      </c>
      <c r="D754" s="163">
        <v>417</v>
      </c>
      <c r="E754" s="162">
        <v>686</v>
      </c>
      <c r="F754" s="162">
        <v>319</v>
      </c>
      <c r="G754" s="163">
        <v>367</v>
      </c>
    </row>
    <row r="755" spans="1:7" ht="15" x14ac:dyDescent="0.25">
      <c r="A755" s="111" t="s">
        <v>684</v>
      </c>
      <c r="B755" s="162">
        <v>624</v>
      </c>
      <c r="C755" s="162">
        <v>302</v>
      </c>
      <c r="D755" s="163">
        <v>322</v>
      </c>
      <c r="E755" s="162">
        <v>608</v>
      </c>
      <c r="F755" s="162">
        <v>308</v>
      </c>
      <c r="G755" s="163">
        <v>300</v>
      </c>
    </row>
    <row r="756" spans="1:7" ht="15" x14ac:dyDescent="0.25">
      <c r="A756" s="111" t="s">
        <v>685</v>
      </c>
      <c r="B756" s="162">
        <v>596</v>
      </c>
      <c r="C756" s="162">
        <v>292</v>
      </c>
      <c r="D756" s="163">
        <v>304</v>
      </c>
      <c r="E756" s="162">
        <v>459</v>
      </c>
      <c r="F756" s="162">
        <v>245</v>
      </c>
      <c r="G756" s="163">
        <v>214</v>
      </c>
    </row>
    <row r="757" spans="1:7" s="8" customFormat="1" ht="15" x14ac:dyDescent="0.25">
      <c r="A757" s="97" t="s">
        <v>1008</v>
      </c>
      <c r="B757" s="160">
        <v>6482</v>
      </c>
      <c r="C757" s="160">
        <v>3081</v>
      </c>
      <c r="D757" s="161">
        <v>3401</v>
      </c>
      <c r="E757" s="160">
        <v>6251</v>
      </c>
      <c r="F757" s="160">
        <v>2920</v>
      </c>
      <c r="G757" s="161">
        <v>3331</v>
      </c>
    </row>
    <row r="758" spans="1:7" ht="15" x14ac:dyDescent="0.25">
      <c r="A758" s="111" t="s">
        <v>686</v>
      </c>
      <c r="B758" s="162">
        <v>4983</v>
      </c>
      <c r="C758" s="162">
        <v>2349</v>
      </c>
      <c r="D758" s="163">
        <v>2634</v>
      </c>
      <c r="E758" s="162">
        <v>4787</v>
      </c>
      <c r="F758" s="162">
        <v>2184</v>
      </c>
      <c r="G758" s="163">
        <v>2603</v>
      </c>
    </row>
    <row r="759" spans="1:7" ht="15" x14ac:dyDescent="0.25">
      <c r="A759" s="111" t="s">
        <v>687</v>
      </c>
      <c r="B759" s="162">
        <v>218</v>
      </c>
      <c r="C759" s="162">
        <v>108</v>
      </c>
      <c r="D759" s="163">
        <v>110</v>
      </c>
      <c r="E759" s="162">
        <v>253</v>
      </c>
      <c r="F759" s="162">
        <v>121</v>
      </c>
      <c r="G759" s="163">
        <v>132</v>
      </c>
    </row>
    <row r="760" spans="1:7" ht="15" x14ac:dyDescent="0.25">
      <c r="A760" s="111" t="s">
        <v>688</v>
      </c>
      <c r="B760" s="162">
        <v>199</v>
      </c>
      <c r="C760" s="162">
        <v>96</v>
      </c>
      <c r="D760" s="163">
        <v>103</v>
      </c>
      <c r="E760" s="162">
        <v>216</v>
      </c>
      <c r="F760" s="162">
        <v>106</v>
      </c>
      <c r="G760" s="163">
        <v>110</v>
      </c>
    </row>
    <row r="761" spans="1:7" ht="15" x14ac:dyDescent="0.25">
      <c r="A761" s="111" t="s">
        <v>689</v>
      </c>
      <c r="B761" s="162">
        <v>55</v>
      </c>
      <c r="C761" s="162">
        <v>28</v>
      </c>
      <c r="D761" s="163">
        <v>27</v>
      </c>
      <c r="E761" s="162">
        <v>35</v>
      </c>
      <c r="F761" s="162">
        <v>17</v>
      </c>
      <c r="G761" s="163">
        <v>18</v>
      </c>
    </row>
    <row r="762" spans="1:7" ht="15" x14ac:dyDescent="0.25">
      <c r="A762" s="111" t="s">
        <v>690</v>
      </c>
      <c r="B762" s="162">
        <v>97</v>
      </c>
      <c r="C762" s="162">
        <v>53</v>
      </c>
      <c r="D762" s="163">
        <v>44</v>
      </c>
      <c r="E762" s="162">
        <v>113</v>
      </c>
      <c r="F762" s="162">
        <v>57</v>
      </c>
      <c r="G762" s="163">
        <v>56</v>
      </c>
    </row>
    <row r="763" spans="1:7" ht="15" x14ac:dyDescent="0.25">
      <c r="A763" s="111" t="s">
        <v>691</v>
      </c>
      <c r="B763" s="162">
        <v>288</v>
      </c>
      <c r="C763" s="162">
        <v>140</v>
      </c>
      <c r="D763" s="163">
        <v>148</v>
      </c>
      <c r="E763" s="162">
        <v>252</v>
      </c>
      <c r="F763" s="162">
        <v>128</v>
      </c>
      <c r="G763" s="163">
        <v>124</v>
      </c>
    </row>
    <row r="764" spans="1:7" ht="15" x14ac:dyDescent="0.25">
      <c r="A764" s="111" t="s">
        <v>692</v>
      </c>
      <c r="B764" s="162">
        <v>146</v>
      </c>
      <c r="C764" s="162">
        <v>77</v>
      </c>
      <c r="D764" s="163">
        <v>69</v>
      </c>
      <c r="E764" s="162">
        <v>137</v>
      </c>
      <c r="F764" s="162">
        <v>74</v>
      </c>
      <c r="G764" s="163">
        <v>63</v>
      </c>
    </row>
    <row r="765" spans="1:7" ht="15" x14ac:dyDescent="0.25">
      <c r="A765" s="111" t="s">
        <v>693</v>
      </c>
      <c r="B765" s="162">
        <v>99</v>
      </c>
      <c r="C765" s="162">
        <v>43</v>
      </c>
      <c r="D765" s="163">
        <v>56</v>
      </c>
      <c r="E765" s="162">
        <v>119</v>
      </c>
      <c r="F765" s="162">
        <v>56</v>
      </c>
      <c r="G765" s="163">
        <v>63</v>
      </c>
    </row>
    <row r="766" spans="1:7" ht="15" x14ac:dyDescent="0.25">
      <c r="A766" s="111" t="s">
        <v>681</v>
      </c>
      <c r="B766" s="162">
        <v>186</v>
      </c>
      <c r="C766" s="162">
        <v>96</v>
      </c>
      <c r="D766" s="163">
        <v>90</v>
      </c>
      <c r="E766" s="162">
        <v>159</v>
      </c>
      <c r="F766" s="162">
        <v>85</v>
      </c>
      <c r="G766" s="163">
        <v>74</v>
      </c>
    </row>
    <row r="767" spans="1:7" ht="15" x14ac:dyDescent="0.25">
      <c r="A767" s="111" t="s">
        <v>694</v>
      </c>
      <c r="B767" s="162">
        <v>112</v>
      </c>
      <c r="C767" s="162">
        <v>48</v>
      </c>
      <c r="D767" s="163">
        <v>64</v>
      </c>
      <c r="E767" s="162">
        <v>94</v>
      </c>
      <c r="F767" s="162">
        <v>48</v>
      </c>
      <c r="G767" s="163">
        <v>46</v>
      </c>
    </row>
    <row r="768" spans="1:7" ht="15" x14ac:dyDescent="0.25">
      <c r="A768" s="111" t="s">
        <v>695</v>
      </c>
      <c r="B768" s="162">
        <v>99</v>
      </c>
      <c r="C768" s="162">
        <v>43</v>
      </c>
      <c r="D768" s="163">
        <v>56</v>
      </c>
      <c r="E768" s="162">
        <v>86</v>
      </c>
      <c r="F768" s="162">
        <v>44</v>
      </c>
      <c r="G768" s="163">
        <v>42</v>
      </c>
    </row>
    <row r="769" spans="1:7" s="8" customFormat="1" ht="15" x14ac:dyDescent="0.25">
      <c r="A769" s="97" t="s">
        <v>1009</v>
      </c>
      <c r="B769" s="160">
        <v>3258</v>
      </c>
      <c r="C769" s="160">
        <v>1640</v>
      </c>
      <c r="D769" s="161">
        <v>1618</v>
      </c>
      <c r="E769" s="160">
        <v>2836</v>
      </c>
      <c r="F769" s="160">
        <v>1437</v>
      </c>
      <c r="G769" s="161">
        <v>1399</v>
      </c>
    </row>
    <row r="770" spans="1:7" ht="15" x14ac:dyDescent="0.25">
      <c r="A770" s="344" t="s">
        <v>696</v>
      </c>
      <c r="B770" s="162">
        <v>548</v>
      </c>
      <c r="C770" s="162">
        <v>271</v>
      </c>
      <c r="D770" s="163">
        <v>277</v>
      </c>
      <c r="E770" s="162">
        <v>546</v>
      </c>
      <c r="F770" s="162">
        <v>255</v>
      </c>
      <c r="G770" s="163">
        <v>291</v>
      </c>
    </row>
    <row r="771" spans="1:7" ht="15" x14ac:dyDescent="0.25">
      <c r="A771" s="344" t="s">
        <v>673</v>
      </c>
      <c r="B771" s="162">
        <v>292</v>
      </c>
      <c r="C771" s="162">
        <v>161</v>
      </c>
      <c r="D771" s="163">
        <v>131</v>
      </c>
      <c r="E771" s="162">
        <v>167</v>
      </c>
      <c r="F771" s="162">
        <v>98</v>
      </c>
      <c r="G771" s="163">
        <v>69</v>
      </c>
    </row>
    <row r="772" spans="1:7" ht="15" x14ac:dyDescent="0.25">
      <c r="A772" s="344" t="s">
        <v>676</v>
      </c>
      <c r="B772" s="162">
        <v>516</v>
      </c>
      <c r="C772" s="162">
        <v>254</v>
      </c>
      <c r="D772" s="163">
        <v>262</v>
      </c>
      <c r="E772" s="162">
        <v>554</v>
      </c>
      <c r="F772" s="162">
        <v>273</v>
      </c>
      <c r="G772" s="163">
        <v>281</v>
      </c>
    </row>
    <row r="773" spans="1:7" ht="15" x14ac:dyDescent="0.25">
      <c r="A773" s="344" t="s">
        <v>675</v>
      </c>
      <c r="B773" s="162">
        <v>3</v>
      </c>
      <c r="C773" s="162">
        <v>2</v>
      </c>
      <c r="D773" s="163">
        <v>1</v>
      </c>
      <c r="E773" s="162">
        <v>1</v>
      </c>
      <c r="F773" s="162">
        <v>1</v>
      </c>
      <c r="G773" s="163" t="s">
        <v>15</v>
      </c>
    </row>
    <row r="774" spans="1:7" ht="15" x14ac:dyDescent="0.25">
      <c r="A774" s="344" t="s">
        <v>678</v>
      </c>
      <c r="B774" s="162">
        <v>490</v>
      </c>
      <c r="C774" s="162">
        <v>248</v>
      </c>
      <c r="D774" s="163">
        <v>242</v>
      </c>
      <c r="E774" s="162">
        <v>402</v>
      </c>
      <c r="F774" s="162">
        <v>195</v>
      </c>
      <c r="G774" s="163">
        <v>207</v>
      </c>
    </row>
    <row r="775" spans="1:7" ht="15" x14ac:dyDescent="0.25">
      <c r="A775" s="344" t="s">
        <v>697</v>
      </c>
      <c r="B775" s="162">
        <v>124</v>
      </c>
      <c r="C775" s="162">
        <v>63</v>
      </c>
      <c r="D775" s="163">
        <v>61</v>
      </c>
      <c r="E775" s="162">
        <v>78</v>
      </c>
      <c r="F775" s="162">
        <v>45</v>
      </c>
      <c r="G775" s="163">
        <v>33</v>
      </c>
    </row>
    <row r="776" spans="1:7" ht="15" x14ac:dyDescent="0.25">
      <c r="A776" s="344" t="s">
        <v>698</v>
      </c>
      <c r="B776" s="162">
        <v>138</v>
      </c>
      <c r="C776" s="162">
        <v>69</v>
      </c>
      <c r="D776" s="163">
        <v>69</v>
      </c>
      <c r="E776" s="162">
        <v>96</v>
      </c>
      <c r="F776" s="162">
        <v>45</v>
      </c>
      <c r="G776" s="163">
        <v>51</v>
      </c>
    </row>
    <row r="777" spans="1:7" ht="15" x14ac:dyDescent="0.25">
      <c r="A777" s="344" t="s">
        <v>699</v>
      </c>
      <c r="B777" s="162">
        <v>121</v>
      </c>
      <c r="C777" s="162">
        <v>62</v>
      </c>
      <c r="D777" s="163">
        <v>59</v>
      </c>
      <c r="E777" s="162">
        <v>93</v>
      </c>
      <c r="F777" s="162">
        <v>52</v>
      </c>
      <c r="G777" s="163">
        <v>41</v>
      </c>
    </row>
    <row r="778" spans="1:7" ht="15" x14ac:dyDescent="0.25">
      <c r="A778" s="344" t="s">
        <v>700</v>
      </c>
      <c r="B778" s="162">
        <v>330</v>
      </c>
      <c r="C778" s="162">
        <v>170</v>
      </c>
      <c r="D778" s="163">
        <v>160</v>
      </c>
      <c r="E778" s="162">
        <v>308</v>
      </c>
      <c r="F778" s="162">
        <v>158</v>
      </c>
      <c r="G778" s="163">
        <v>150</v>
      </c>
    </row>
    <row r="779" spans="1:7" ht="15" x14ac:dyDescent="0.25">
      <c r="A779" s="344" t="s">
        <v>701</v>
      </c>
      <c r="B779" s="162">
        <v>423</v>
      </c>
      <c r="C779" s="162">
        <v>201</v>
      </c>
      <c r="D779" s="163">
        <v>222</v>
      </c>
      <c r="E779" s="162">
        <v>427</v>
      </c>
      <c r="F779" s="162">
        <v>225</v>
      </c>
      <c r="G779" s="163">
        <v>202</v>
      </c>
    </row>
    <row r="780" spans="1:7" ht="15" x14ac:dyDescent="0.25">
      <c r="A780" s="344" t="s">
        <v>677</v>
      </c>
      <c r="B780" s="162">
        <v>85</v>
      </c>
      <c r="C780" s="162">
        <v>36</v>
      </c>
      <c r="D780" s="163">
        <v>49</v>
      </c>
      <c r="E780" s="162">
        <v>56</v>
      </c>
      <c r="F780" s="162">
        <v>31</v>
      </c>
      <c r="G780" s="163">
        <v>25</v>
      </c>
    </row>
    <row r="781" spans="1:7" ht="15" x14ac:dyDescent="0.25">
      <c r="A781" s="111" t="s">
        <v>702</v>
      </c>
      <c r="B781" s="162">
        <v>161</v>
      </c>
      <c r="C781" s="162">
        <v>91</v>
      </c>
      <c r="D781" s="162">
        <v>70</v>
      </c>
      <c r="E781" s="162">
        <v>86</v>
      </c>
      <c r="F781" s="162">
        <v>50</v>
      </c>
      <c r="G781" s="163">
        <v>36</v>
      </c>
    </row>
    <row r="782" spans="1:7" ht="15" x14ac:dyDescent="0.25">
      <c r="A782" s="111" t="s">
        <v>674</v>
      </c>
      <c r="B782" s="162">
        <v>27</v>
      </c>
      <c r="C782" s="162">
        <v>12</v>
      </c>
      <c r="D782" s="163">
        <v>15</v>
      </c>
      <c r="E782" s="162">
        <v>22</v>
      </c>
      <c r="F782" s="162">
        <v>9</v>
      </c>
      <c r="G782" s="163">
        <v>13</v>
      </c>
    </row>
    <row r="783" spans="1:7" s="8" customFormat="1" ht="15" x14ac:dyDescent="0.25">
      <c r="A783" s="97" t="s">
        <v>703</v>
      </c>
      <c r="B783" s="160">
        <v>690</v>
      </c>
      <c r="C783" s="160">
        <v>337</v>
      </c>
      <c r="D783" s="161">
        <v>353</v>
      </c>
      <c r="E783" s="160">
        <v>535</v>
      </c>
      <c r="F783" s="160">
        <v>284</v>
      </c>
      <c r="G783" s="161">
        <v>251</v>
      </c>
    </row>
    <row r="784" spans="1:7" ht="15" x14ac:dyDescent="0.25">
      <c r="A784" s="206" t="s">
        <v>1010</v>
      </c>
      <c r="B784" s="166">
        <v>298</v>
      </c>
      <c r="C784" s="166">
        <v>144</v>
      </c>
      <c r="D784" s="167">
        <v>154</v>
      </c>
      <c r="E784" s="166">
        <v>272</v>
      </c>
      <c r="F784" s="166">
        <v>141</v>
      </c>
      <c r="G784" s="167">
        <v>131</v>
      </c>
    </row>
    <row r="785" spans="1:10" ht="15" x14ac:dyDescent="0.25">
      <c r="A785" s="216"/>
      <c r="B785" s="217"/>
      <c r="C785" s="217"/>
      <c r="D785" s="218"/>
      <c r="E785" s="217"/>
      <c r="F785" s="217"/>
      <c r="G785" s="217"/>
    </row>
    <row r="786" spans="1:10" ht="14.25" customHeight="1" x14ac:dyDescent="0.25">
      <c r="A786" s="572" t="s">
        <v>1042</v>
      </c>
      <c r="B786" s="572"/>
      <c r="C786" s="572"/>
      <c r="D786" s="572"/>
      <c r="E786" s="572"/>
      <c r="F786" s="572"/>
      <c r="G786" s="572"/>
    </row>
    <row r="787" spans="1:10" ht="15" x14ac:dyDescent="0.25">
      <c r="A787" s="568"/>
      <c r="B787" s="570" t="s">
        <v>62</v>
      </c>
      <c r="C787" s="570"/>
      <c r="D787" s="571"/>
      <c r="E787" s="570" t="s">
        <v>1049</v>
      </c>
      <c r="F787" s="570"/>
      <c r="G787" s="571"/>
    </row>
    <row r="788" spans="1:10" ht="15" x14ac:dyDescent="0.25">
      <c r="A788" s="573"/>
      <c r="B788" s="44" t="s">
        <v>96</v>
      </c>
      <c r="C788" s="44" t="s">
        <v>13</v>
      </c>
      <c r="D788" s="44" t="s">
        <v>14</v>
      </c>
      <c r="E788" s="44" t="s">
        <v>96</v>
      </c>
      <c r="F788" s="44" t="s">
        <v>13</v>
      </c>
      <c r="G788" s="94" t="s">
        <v>14</v>
      </c>
    </row>
    <row r="789" spans="1:10" ht="15" x14ac:dyDescent="0.25">
      <c r="A789" s="111" t="s">
        <v>1011</v>
      </c>
      <c r="B789" s="162">
        <v>29</v>
      </c>
      <c r="C789" s="162">
        <v>15</v>
      </c>
      <c r="D789" s="163">
        <v>14</v>
      </c>
      <c r="E789" s="162">
        <v>15</v>
      </c>
      <c r="F789" s="162">
        <v>8</v>
      </c>
      <c r="G789" s="163">
        <v>7</v>
      </c>
    </row>
    <row r="790" spans="1:10" ht="15" x14ac:dyDescent="0.25">
      <c r="A790" s="111" t="s">
        <v>704</v>
      </c>
      <c r="B790" s="162">
        <v>296</v>
      </c>
      <c r="C790" s="162">
        <v>143</v>
      </c>
      <c r="D790" s="163">
        <v>153</v>
      </c>
      <c r="E790" s="162">
        <v>187</v>
      </c>
      <c r="F790" s="162">
        <v>106</v>
      </c>
      <c r="G790" s="163">
        <v>81</v>
      </c>
    </row>
    <row r="791" spans="1:10" ht="15" x14ac:dyDescent="0.25">
      <c r="A791" s="111" t="s">
        <v>705</v>
      </c>
      <c r="B791" s="162">
        <v>2</v>
      </c>
      <c r="C791" s="162">
        <v>1</v>
      </c>
      <c r="D791" s="163">
        <v>1</v>
      </c>
      <c r="E791" s="162" t="s">
        <v>15</v>
      </c>
      <c r="F791" s="162" t="s">
        <v>15</v>
      </c>
      <c r="G791" s="163" t="s">
        <v>15</v>
      </c>
    </row>
    <row r="792" spans="1:10" ht="15" x14ac:dyDescent="0.25">
      <c r="A792" s="111" t="s">
        <v>706</v>
      </c>
      <c r="B792" s="162" t="s">
        <v>15</v>
      </c>
      <c r="C792" s="162" t="s">
        <v>15</v>
      </c>
      <c r="D792" s="163" t="s">
        <v>15</v>
      </c>
      <c r="E792" s="162">
        <v>9</v>
      </c>
      <c r="F792" s="162">
        <v>4</v>
      </c>
      <c r="G792" s="163">
        <v>5</v>
      </c>
    </row>
    <row r="793" spans="1:10" ht="15" x14ac:dyDescent="0.25">
      <c r="A793" s="111" t="s">
        <v>707</v>
      </c>
      <c r="B793" s="162">
        <v>65</v>
      </c>
      <c r="C793" s="162">
        <v>34</v>
      </c>
      <c r="D793" s="163">
        <v>31</v>
      </c>
      <c r="E793" s="162">
        <v>52</v>
      </c>
      <c r="F793" s="162">
        <v>25</v>
      </c>
      <c r="G793" s="163">
        <v>27</v>
      </c>
    </row>
    <row r="794" spans="1:10" ht="10.5" customHeight="1" x14ac:dyDescent="0.25">
      <c r="A794" s="98"/>
      <c r="B794" s="162"/>
      <c r="C794" s="162"/>
      <c r="D794" s="163"/>
      <c r="E794" s="162"/>
      <c r="F794" s="162"/>
      <c r="G794" s="163"/>
    </row>
    <row r="795" spans="1:10" s="36" customFormat="1" ht="17.25" x14ac:dyDescent="0.3">
      <c r="A795" s="96" t="s">
        <v>791</v>
      </c>
      <c r="B795" s="158">
        <v>20306</v>
      </c>
      <c r="C795" s="158">
        <v>9821</v>
      </c>
      <c r="D795" s="159">
        <v>10485</v>
      </c>
      <c r="E795" s="158">
        <v>19958</v>
      </c>
      <c r="F795" s="158">
        <v>9600</v>
      </c>
      <c r="G795" s="159">
        <v>10358</v>
      </c>
      <c r="H795" s="6"/>
      <c r="I795" s="6"/>
      <c r="J795" s="6"/>
    </row>
    <row r="796" spans="1:10" s="8" customFormat="1" ht="15" x14ac:dyDescent="0.25">
      <c r="A796" s="97" t="s">
        <v>1012</v>
      </c>
      <c r="B796" s="160">
        <v>3035</v>
      </c>
      <c r="C796" s="160">
        <v>1521</v>
      </c>
      <c r="D796" s="161">
        <v>1514</v>
      </c>
      <c r="E796" s="160">
        <v>3147</v>
      </c>
      <c r="F796" s="160">
        <v>1570</v>
      </c>
      <c r="G796" s="161">
        <v>1577</v>
      </c>
    </row>
    <row r="797" spans="1:10" ht="15" x14ac:dyDescent="0.25">
      <c r="A797" s="111" t="s">
        <v>708</v>
      </c>
      <c r="B797" s="162">
        <v>625</v>
      </c>
      <c r="C797" s="162">
        <v>308</v>
      </c>
      <c r="D797" s="163">
        <v>317</v>
      </c>
      <c r="E797" s="162">
        <v>595</v>
      </c>
      <c r="F797" s="162">
        <v>287</v>
      </c>
      <c r="G797" s="163">
        <v>308</v>
      </c>
    </row>
    <row r="798" spans="1:10" ht="15" x14ac:dyDescent="0.25">
      <c r="A798" s="111" t="s">
        <v>709</v>
      </c>
      <c r="B798" s="162">
        <v>1180</v>
      </c>
      <c r="C798" s="162">
        <v>580</v>
      </c>
      <c r="D798" s="163">
        <v>600</v>
      </c>
      <c r="E798" s="162">
        <v>1213</v>
      </c>
      <c r="F798" s="162">
        <v>597</v>
      </c>
      <c r="G798" s="163">
        <v>616</v>
      </c>
    </row>
    <row r="799" spans="1:10" ht="15" x14ac:dyDescent="0.25">
      <c r="A799" s="111" t="s">
        <v>710</v>
      </c>
      <c r="B799" s="162">
        <v>238</v>
      </c>
      <c r="C799" s="162">
        <v>117</v>
      </c>
      <c r="D799" s="163">
        <v>121</v>
      </c>
      <c r="E799" s="162">
        <v>264</v>
      </c>
      <c r="F799" s="162">
        <v>126</v>
      </c>
      <c r="G799" s="163">
        <v>138</v>
      </c>
    </row>
    <row r="800" spans="1:10" ht="15" x14ac:dyDescent="0.25">
      <c r="A800" s="111" t="s">
        <v>711</v>
      </c>
      <c r="B800" s="162">
        <v>37</v>
      </c>
      <c r="C800" s="162">
        <v>18</v>
      </c>
      <c r="D800" s="163">
        <v>19</v>
      </c>
      <c r="E800" s="162">
        <v>43</v>
      </c>
      <c r="F800" s="162">
        <v>24</v>
      </c>
      <c r="G800" s="163">
        <v>19</v>
      </c>
    </row>
    <row r="801" spans="1:7" ht="15" x14ac:dyDescent="0.25">
      <c r="A801" s="111" t="s">
        <v>712</v>
      </c>
      <c r="B801" s="162">
        <v>624</v>
      </c>
      <c r="C801" s="162">
        <v>321</v>
      </c>
      <c r="D801" s="163">
        <v>303</v>
      </c>
      <c r="E801" s="162">
        <v>614</v>
      </c>
      <c r="F801" s="162">
        <v>304</v>
      </c>
      <c r="G801" s="163">
        <v>310</v>
      </c>
    </row>
    <row r="802" spans="1:7" ht="15" x14ac:dyDescent="0.25">
      <c r="A802" s="111" t="s">
        <v>657</v>
      </c>
      <c r="B802" s="162">
        <v>54</v>
      </c>
      <c r="C802" s="162">
        <v>28</v>
      </c>
      <c r="D802" s="163">
        <v>26</v>
      </c>
      <c r="E802" s="162">
        <v>98</v>
      </c>
      <c r="F802" s="162">
        <v>51</v>
      </c>
      <c r="G802" s="163">
        <v>47</v>
      </c>
    </row>
    <row r="803" spans="1:7" ht="15" x14ac:dyDescent="0.25">
      <c r="A803" s="111" t="s">
        <v>860</v>
      </c>
      <c r="B803" s="162">
        <v>235</v>
      </c>
      <c r="C803" s="162">
        <v>128</v>
      </c>
      <c r="D803" s="163">
        <v>107</v>
      </c>
      <c r="E803" s="162">
        <v>255</v>
      </c>
      <c r="F803" s="162">
        <v>146</v>
      </c>
      <c r="G803" s="163">
        <v>109</v>
      </c>
    </row>
    <row r="804" spans="1:7" ht="15" x14ac:dyDescent="0.25">
      <c r="A804" s="111" t="s">
        <v>859</v>
      </c>
      <c r="B804" s="162">
        <v>42</v>
      </c>
      <c r="C804" s="162">
        <v>21</v>
      </c>
      <c r="D804" s="163">
        <v>21</v>
      </c>
      <c r="E804" s="162">
        <v>65</v>
      </c>
      <c r="F804" s="162">
        <v>35</v>
      </c>
      <c r="G804" s="163">
        <v>30</v>
      </c>
    </row>
    <row r="805" spans="1:7" s="8" customFormat="1" ht="15" x14ac:dyDescent="0.25">
      <c r="A805" s="97" t="s">
        <v>1013</v>
      </c>
      <c r="B805" s="160">
        <v>3003</v>
      </c>
      <c r="C805" s="160">
        <v>1458</v>
      </c>
      <c r="D805" s="161">
        <v>1545</v>
      </c>
      <c r="E805" s="160">
        <v>2948</v>
      </c>
      <c r="F805" s="160">
        <v>1436</v>
      </c>
      <c r="G805" s="161">
        <v>1512</v>
      </c>
    </row>
    <row r="806" spans="1:7" ht="15" x14ac:dyDescent="0.25">
      <c r="A806" s="111" t="s">
        <v>713</v>
      </c>
      <c r="B806" s="162">
        <v>1201</v>
      </c>
      <c r="C806" s="162">
        <v>562</v>
      </c>
      <c r="D806" s="163">
        <v>639</v>
      </c>
      <c r="E806" s="162">
        <v>1184</v>
      </c>
      <c r="F806" s="162">
        <v>561</v>
      </c>
      <c r="G806" s="163">
        <v>623</v>
      </c>
    </row>
    <row r="807" spans="1:7" ht="15" x14ac:dyDescent="0.25">
      <c r="A807" s="111" t="s">
        <v>714</v>
      </c>
      <c r="B807" s="162">
        <v>527</v>
      </c>
      <c r="C807" s="162">
        <v>266</v>
      </c>
      <c r="D807" s="163">
        <v>261</v>
      </c>
      <c r="E807" s="162">
        <v>489</v>
      </c>
      <c r="F807" s="162">
        <v>266</v>
      </c>
      <c r="G807" s="163">
        <v>223</v>
      </c>
    </row>
    <row r="808" spans="1:7" ht="15" x14ac:dyDescent="0.25">
      <c r="A808" s="111" t="s">
        <v>715</v>
      </c>
      <c r="B808" s="162">
        <v>163</v>
      </c>
      <c r="C808" s="162">
        <v>84</v>
      </c>
      <c r="D808" s="163">
        <v>79</v>
      </c>
      <c r="E808" s="162">
        <v>139</v>
      </c>
      <c r="F808" s="162">
        <v>67</v>
      </c>
      <c r="G808" s="163">
        <v>72</v>
      </c>
    </row>
    <row r="809" spans="1:7" ht="15" x14ac:dyDescent="0.25">
      <c r="A809" s="111" t="s">
        <v>716</v>
      </c>
      <c r="B809" s="162">
        <v>274</v>
      </c>
      <c r="C809" s="162">
        <v>129</v>
      </c>
      <c r="D809" s="163">
        <v>145</v>
      </c>
      <c r="E809" s="162">
        <v>267</v>
      </c>
      <c r="F809" s="162">
        <v>138</v>
      </c>
      <c r="G809" s="163">
        <v>129</v>
      </c>
    </row>
    <row r="810" spans="1:7" ht="15" x14ac:dyDescent="0.25">
      <c r="A810" s="111" t="s">
        <v>717</v>
      </c>
      <c r="B810" s="162">
        <v>7</v>
      </c>
      <c r="C810" s="162">
        <v>6</v>
      </c>
      <c r="D810" s="163">
        <v>1</v>
      </c>
      <c r="E810" s="162">
        <v>13</v>
      </c>
      <c r="F810" s="162">
        <v>9</v>
      </c>
      <c r="G810" s="163">
        <v>4</v>
      </c>
    </row>
    <row r="811" spans="1:7" ht="15" x14ac:dyDescent="0.25">
      <c r="A811" s="111" t="s">
        <v>718</v>
      </c>
      <c r="B811" s="162">
        <v>738</v>
      </c>
      <c r="C811" s="162">
        <v>367</v>
      </c>
      <c r="D811" s="163">
        <v>371</v>
      </c>
      <c r="E811" s="162">
        <v>764</v>
      </c>
      <c r="F811" s="162">
        <v>355</v>
      </c>
      <c r="G811" s="163">
        <v>409</v>
      </c>
    </row>
    <row r="812" spans="1:7" ht="15" x14ac:dyDescent="0.25">
      <c r="A812" s="111" t="s">
        <v>719</v>
      </c>
      <c r="B812" s="162">
        <v>64</v>
      </c>
      <c r="C812" s="162">
        <v>32</v>
      </c>
      <c r="D812" s="162">
        <v>32</v>
      </c>
      <c r="E812" s="162">
        <v>65</v>
      </c>
      <c r="F812" s="162">
        <v>28</v>
      </c>
      <c r="G812" s="163">
        <v>37</v>
      </c>
    </row>
    <row r="813" spans="1:7" ht="15" x14ac:dyDescent="0.25">
      <c r="A813" s="111" t="s">
        <v>720</v>
      </c>
      <c r="B813" s="162">
        <v>29</v>
      </c>
      <c r="C813" s="162">
        <v>12</v>
      </c>
      <c r="D813" s="163">
        <v>17</v>
      </c>
      <c r="E813" s="162">
        <v>27</v>
      </c>
      <c r="F813" s="162">
        <v>12</v>
      </c>
      <c r="G813" s="163">
        <v>15</v>
      </c>
    </row>
    <row r="814" spans="1:7" s="8" customFormat="1" ht="15" x14ac:dyDescent="0.25">
      <c r="A814" s="97" t="s">
        <v>1014</v>
      </c>
      <c r="B814" s="160">
        <v>2112</v>
      </c>
      <c r="C814" s="160">
        <v>1072</v>
      </c>
      <c r="D814" s="161">
        <v>1040</v>
      </c>
      <c r="E814" s="160">
        <v>2093</v>
      </c>
      <c r="F814" s="160">
        <v>1060</v>
      </c>
      <c r="G814" s="161">
        <v>1033</v>
      </c>
    </row>
    <row r="815" spans="1:7" ht="15" x14ac:dyDescent="0.25">
      <c r="A815" s="111" t="s">
        <v>721</v>
      </c>
      <c r="B815" s="162">
        <v>2068</v>
      </c>
      <c r="C815" s="162">
        <v>1049</v>
      </c>
      <c r="D815" s="163">
        <v>1019</v>
      </c>
      <c r="E815" s="162">
        <v>2025</v>
      </c>
      <c r="F815" s="162">
        <v>1019</v>
      </c>
      <c r="G815" s="163">
        <v>1006</v>
      </c>
    </row>
    <row r="816" spans="1:7" ht="15" x14ac:dyDescent="0.25">
      <c r="A816" s="111" t="s">
        <v>722</v>
      </c>
      <c r="B816" s="162">
        <v>34</v>
      </c>
      <c r="C816" s="162">
        <v>17</v>
      </c>
      <c r="D816" s="163">
        <v>17</v>
      </c>
      <c r="E816" s="162">
        <v>26</v>
      </c>
      <c r="F816" s="162">
        <v>14</v>
      </c>
      <c r="G816" s="163">
        <v>12</v>
      </c>
    </row>
    <row r="817" spans="1:10" ht="15" x14ac:dyDescent="0.25">
      <c r="A817" s="111" t="s">
        <v>726</v>
      </c>
      <c r="B817" s="162">
        <v>10</v>
      </c>
      <c r="C817" s="162">
        <v>6</v>
      </c>
      <c r="D817" s="163">
        <v>4</v>
      </c>
      <c r="E817" s="162">
        <v>42</v>
      </c>
      <c r="F817" s="162">
        <v>27</v>
      </c>
      <c r="G817" s="163">
        <v>15</v>
      </c>
    </row>
    <row r="818" spans="1:10" s="8" customFormat="1" ht="15" x14ac:dyDescent="0.25">
      <c r="A818" s="97" t="s">
        <v>908</v>
      </c>
      <c r="B818" s="160">
        <v>1796</v>
      </c>
      <c r="C818" s="160">
        <v>849</v>
      </c>
      <c r="D818" s="161">
        <v>947</v>
      </c>
      <c r="E818" s="160">
        <v>1480</v>
      </c>
      <c r="F818" s="160">
        <v>720</v>
      </c>
      <c r="G818" s="161">
        <v>760</v>
      </c>
    </row>
    <row r="819" spans="1:10" ht="15" x14ac:dyDescent="0.25">
      <c r="A819" s="111" t="s">
        <v>727</v>
      </c>
      <c r="B819" s="162">
        <v>584</v>
      </c>
      <c r="C819" s="162">
        <v>281</v>
      </c>
      <c r="D819" s="163">
        <v>303</v>
      </c>
      <c r="E819" s="162">
        <v>528</v>
      </c>
      <c r="F819" s="162">
        <v>271</v>
      </c>
      <c r="G819" s="163">
        <v>257</v>
      </c>
    </row>
    <row r="820" spans="1:10" ht="15" x14ac:dyDescent="0.25">
      <c r="A820" s="111" t="s">
        <v>728</v>
      </c>
      <c r="B820" s="162">
        <v>14</v>
      </c>
      <c r="C820" s="162">
        <v>8</v>
      </c>
      <c r="D820" s="163">
        <v>6</v>
      </c>
      <c r="E820" s="162">
        <v>15</v>
      </c>
      <c r="F820" s="162">
        <v>11</v>
      </c>
      <c r="G820" s="163">
        <v>4</v>
      </c>
    </row>
    <row r="821" spans="1:10" ht="15" x14ac:dyDescent="0.25">
      <c r="A821" s="111" t="s">
        <v>729</v>
      </c>
      <c r="B821" s="162">
        <v>521</v>
      </c>
      <c r="C821" s="162">
        <v>235</v>
      </c>
      <c r="D821" s="163">
        <v>286</v>
      </c>
      <c r="E821" s="162">
        <v>421</v>
      </c>
      <c r="F821" s="162">
        <v>185</v>
      </c>
      <c r="G821" s="163">
        <v>236</v>
      </c>
    </row>
    <row r="822" spans="1:10" ht="15" x14ac:dyDescent="0.25">
      <c r="A822" s="111" t="s">
        <v>730</v>
      </c>
      <c r="B822" s="162">
        <v>74</v>
      </c>
      <c r="C822" s="162">
        <v>36</v>
      </c>
      <c r="D822" s="163">
        <v>38</v>
      </c>
      <c r="E822" s="162">
        <v>56</v>
      </c>
      <c r="F822" s="162">
        <v>27</v>
      </c>
      <c r="G822" s="163">
        <v>29</v>
      </c>
    </row>
    <row r="823" spans="1:10" ht="15" x14ac:dyDescent="0.25">
      <c r="A823" s="111" t="s">
        <v>731</v>
      </c>
      <c r="B823" s="162">
        <v>37</v>
      </c>
      <c r="C823" s="162">
        <v>18</v>
      </c>
      <c r="D823" s="163">
        <v>19</v>
      </c>
      <c r="E823" s="162">
        <v>41</v>
      </c>
      <c r="F823" s="162">
        <v>24</v>
      </c>
      <c r="G823" s="163">
        <v>17</v>
      </c>
    </row>
    <row r="824" spans="1:10" ht="15" x14ac:dyDescent="0.25">
      <c r="A824" s="111" t="s">
        <v>254</v>
      </c>
      <c r="B824" s="162">
        <v>8</v>
      </c>
      <c r="C824" s="162">
        <v>3</v>
      </c>
      <c r="D824" s="163">
        <v>5</v>
      </c>
      <c r="E824" s="162">
        <v>21</v>
      </c>
      <c r="F824" s="162">
        <v>11</v>
      </c>
      <c r="G824" s="163">
        <v>10</v>
      </c>
    </row>
    <row r="825" spans="1:10" ht="15" x14ac:dyDescent="0.25">
      <c r="A825" s="111" t="s">
        <v>421</v>
      </c>
      <c r="B825" s="162">
        <v>319</v>
      </c>
      <c r="C825" s="162">
        <v>142</v>
      </c>
      <c r="D825" s="163">
        <v>177</v>
      </c>
      <c r="E825" s="162">
        <v>214</v>
      </c>
      <c r="F825" s="162">
        <v>95</v>
      </c>
      <c r="G825" s="163">
        <v>119</v>
      </c>
    </row>
    <row r="826" spans="1:10" ht="15" x14ac:dyDescent="0.25">
      <c r="A826" s="111" t="s">
        <v>732</v>
      </c>
      <c r="B826" s="162">
        <v>114</v>
      </c>
      <c r="C826" s="162">
        <v>59</v>
      </c>
      <c r="D826" s="163">
        <v>55</v>
      </c>
      <c r="E826" s="162">
        <v>73</v>
      </c>
      <c r="F826" s="162">
        <v>45</v>
      </c>
      <c r="G826" s="163">
        <v>28</v>
      </c>
    </row>
    <row r="827" spans="1:10" ht="15" x14ac:dyDescent="0.25">
      <c r="A827" s="111" t="s">
        <v>733</v>
      </c>
      <c r="B827" s="162">
        <v>125</v>
      </c>
      <c r="C827" s="162">
        <v>67</v>
      </c>
      <c r="D827" s="163">
        <v>58</v>
      </c>
      <c r="E827" s="162">
        <v>111</v>
      </c>
      <c r="F827" s="162">
        <v>51</v>
      </c>
      <c r="G827" s="163">
        <v>60</v>
      </c>
    </row>
    <row r="828" spans="1:10" s="8" customFormat="1" ht="15" x14ac:dyDescent="0.25">
      <c r="A828" s="97" t="s">
        <v>1015</v>
      </c>
      <c r="B828" s="160">
        <v>1184</v>
      </c>
      <c r="C828" s="160">
        <v>598</v>
      </c>
      <c r="D828" s="161">
        <v>586</v>
      </c>
      <c r="E828" s="160">
        <v>1064</v>
      </c>
      <c r="F828" s="160">
        <v>534</v>
      </c>
      <c r="G828" s="161">
        <v>530</v>
      </c>
    </row>
    <row r="829" spans="1:10" ht="15" x14ac:dyDescent="0.25">
      <c r="A829" s="111" t="s">
        <v>725</v>
      </c>
      <c r="B829" s="162">
        <v>649</v>
      </c>
      <c r="C829" s="162">
        <v>317</v>
      </c>
      <c r="D829" s="163">
        <v>332</v>
      </c>
      <c r="E829" s="162">
        <v>618</v>
      </c>
      <c r="F829" s="162">
        <v>301</v>
      </c>
      <c r="G829" s="163">
        <v>317</v>
      </c>
    </row>
    <row r="830" spans="1:10" s="8" customFormat="1" ht="15" x14ac:dyDescent="0.25">
      <c r="A830" s="221"/>
      <c r="B830" s="222"/>
      <c r="C830" s="222"/>
      <c r="D830" s="223"/>
      <c r="E830" s="222"/>
      <c r="F830" s="222"/>
      <c r="G830" s="222"/>
      <c r="H830"/>
      <c r="I830"/>
      <c r="J830"/>
    </row>
    <row r="831" spans="1:10" s="8" customFormat="1" ht="18.75" customHeight="1" x14ac:dyDescent="0.25">
      <c r="A831" s="572" t="s">
        <v>1042</v>
      </c>
      <c r="B831" s="572"/>
      <c r="C831" s="572"/>
      <c r="D831" s="572"/>
      <c r="E831" s="572"/>
      <c r="F831" s="572"/>
      <c r="G831" s="572"/>
      <c r="H831"/>
      <c r="I831"/>
      <c r="J831"/>
    </row>
    <row r="832" spans="1:10" s="8" customFormat="1" ht="15" x14ac:dyDescent="0.25">
      <c r="A832" s="568"/>
      <c r="B832" s="570" t="s">
        <v>62</v>
      </c>
      <c r="C832" s="570"/>
      <c r="D832" s="571"/>
      <c r="E832" s="570" t="s">
        <v>1049</v>
      </c>
      <c r="F832" s="570"/>
      <c r="G832" s="571"/>
      <c r="H832"/>
      <c r="I832"/>
      <c r="J832"/>
    </row>
    <row r="833" spans="1:10" s="8" customFormat="1" ht="15" x14ac:dyDescent="0.25">
      <c r="A833" s="569"/>
      <c r="B833" s="225" t="s">
        <v>96</v>
      </c>
      <c r="C833" s="225" t="s">
        <v>13</v>
      </c>
      <c r="D833" s="225" t="s">
        <v>14</v>
      </c>
      <c r="E833" s="225" t="s">
        <v>96</v>
      </c>
      <c r="F833" s="225" t="s">
        <v>13</v>
      </c>
      <c r="G833" s="226" t="s">
        <v>14</v>
      </c>
      <c r="H833"/>
      <c r="I833"/>
      <c r="J833"/>
    </row>
    <row r="834" spans="1:10" s="8" customFormat="1" ht="15" x14ac:dyDescent="0.25">
      <c r="A834" s="111" t="s">
        <v>734</v>
      </c>
      <c r="B834" s="162">
        <v>5</v>
      </c>
      <c r="C834" s="162">
        <v>3</v>
      </c>
      <c r="D834" s="163">
        <v>2</v>
      </c>
      <c r="E834" s="162" t="s">
        <v>15</v>
      </c>
      <c r="F834" s="162" t="s">
        <v>15</v>
      </c>
      <c r="G834" s="163" t="s">
        <v>15</v>
      </c>
      <c r="H834"/>
      <c r="I834"/>
      <c r="J834"/>
    </row>
    <row r="835" spans="1:10" ht="15" x14ac:dyDescent="0.25">
      <c r="A835" s="111" t="s">
        <v>723</v>
      </c>
      <c r="B835" s="162">
        <v>112</v>
      </c>
      <c r="C835" s="162">
        <v>65</v>
      </c>
      <c r="D835" s="163">
        <v>47</v>
      </c>
      <c r="E835" s="162">
        <v>69</v>
      </c>
      <c r="F835" s="162">
        <v>38</v>
      </c>
      <c r="G835" s="163">
        <v>31</v>
      </c>
    </row>
    <row r="836" spans="1:10" ht="15" x14ac:dyDescent="0.25">
      <c r="A836" s="111" t="s">
        <v>724</v>
      </c>
      <c r="B836" s="162">
        <v>354</v>
      </c>
      <c r="C836" s="162">
        <v>179</v>
      </c>
      <c r="D836" s="163">
        <v>175</v>
      </c>
      <c r="E836" s="162">
        <v>306</v>
      </c>
      <c r="F836" s="162">
        <v>151</v>
      </c>
      <c r="G836" s="163">
        <v>155</v>
      </c>
    </row>
    <row r="837" spans="1:10" ht="15" x14ac:dyDescent="0.25">
      <c r="A837" s="111" t="s">
        <v>431</v>
      </c>
      <c r="B837" s="162">
        <v>16</v>
      </c>
      <c r="C837" s="162">
        <v>8</v>
      </c>
      <c r="D837" s="163">
        <v>8</v>
      </c>
      <c r="E837" s="162">
        <v>23</v>
      </c>
      <c r="F837" s="162">
        <v>14</v>
      </c>
      <c r="G837" s="163">
        <v>9</v>
      </c>
    </row>
    <row r="838" spans="1:10" ht="15" x14ac:dyDescent="0.25">
      <c r="A838" s="111" t="s">
        <v>389</v>
      </c>
      <c r="B838" s="162">
        <v>48</v>
      </c>
      <c r="C838" s="162">
        <v>26</v>
      </c>
      <c r="D838" s="163">
        <v>22</v>
      </c>
      <c r="E838" s="162">
        <v>48</v>
      </c>
      <c r="F838" s="162">
        <v>30</v>
      </c>
      <c r="G838" s="163">
        <v>18</v>
      </c>
    </row>
    <row r="839" spans="1:10" s="8" customFormat="1" ht="15" x14ac:dyDescent="0.25">
      <c r="A839" s="97" t="s">
        <v>1016</v>
      </c>
      <c r="B839" s="160">
        <v>9176</v>
      </c>
      <c r="C839" s="160">
        <v>4323</v>
      </c>
      <c r="D839" s="160">
        <v>4853</v>
      </c>
      <c r="E839" s="160">
        <v>9226</v>
      </c>
      <c r="F839" s="160">
        <v>4280</v>
      </c>
      <c r="G839" s="161">
        <v>4946</v>
      </c>
    </row>
    <row r="840" spans="1:10" ht="15" x14ac:dyDescent="0.25">
      <c r="A840" s="111" t="s">
        <v>735</v>
      </c>
      <c r="B840" s="162">
        <v>8377</v>
      </c>
      <c r="C840" s="162">
        <v>3952</v>
      </c>
      <c r="D840" s="163">
        <v>4425</v>
      </c>
      <c r="E840" s="162">
        <v>8274</v>
      </c>
      <c r="F840" s="162">
        <v>3826</v>
      </c>
      <c r="G840" s="163">
        <v>4448</v>
      </c>
    </row>
    <row r="841" spans="1:10" ht="15" x14ac:dyDescent="0.25">
      <c r="A841" s="111" t="s">
        <v>736</v>
      </c>
      <c r="B841" s="162">
        <v>714</v>
      </c>
      <c r="C841" s="162">
        <v>325</v>
      </c>
      <c r="D841" s="163">
        <v>389</v>
      </c>
      <c r="E841" s="162">
        <v>886</v>
      </c>
      <c r="F841" s="162">
        <v>419</v>
      </c>
      <c r="G841" s="163">
        <v>467</v>
      </c>
    </row>
    <row r="842" spans="1:10" ht="15" x14ac:dyDescent="0.25">
      <c r="A842" s="206" t="s">
        <v>737</v>
      </c>
      <c r="B842" s="166">
        <v>85</v>
      </c>
      <c r="C842" s="166">
        <v>46</v>
      </c>
      <c r="D842" s="167">
        <v>39</v>
      </c>
      <c r="E842" s="166">
        <v>66</v>
      </c>
      <c r="F842" s="166">
        <v>35</v>
      </c>
      <c r="G842" s="167">
        <v>31</v>
      </c>
    </row>
    <row r="843" spans="1:10" x14ac:dyDescent="0.25">
      <c r="A843" s="31"/>
      <c r="B843" s="31"/>
      <c r="C843" s="31"/>
      <c r="D843" s="32"/>
    </row>
  </sheetData>
  <mergeCells count="77">
    <mergeCell ref="A1:G1"/>
    <mergeCell ref="A2:G2"/>
    <mergeCell ref="A47:A48"/>
    <mergeCell ref="B47:D47"/>
    <mergeCell ref="E47:G47"/>
    <mergeCell ref="A46:G46"/>
    <mergeCell ref="B3:D3"/>
    <mergeCell ref="A3:A4"/>
    <mergeCell ref="E3:G3"/>
    <mergeCell ref="A90:G90"/>
    <mergeCell ref="A91:A92"/>
    <mergeCell ref="B91:D91"/>
    <mergeCell ref="E91:G91"/>
    <mergeCell ref="A181:G181"/>
    <mergeCell ref="A136:G136"/>
    <mergeCell ref="A137:A138"/>
    <mergeCell ref="B137:D137"/>
    <mergeCell ref="E137:G137"/>
    <mergeCell ref="A227:G227"/>
    <mergeCell ref="A228:A229"/>
    <mergeCell ref="B228:D228"/>
    <mergeCell ref="E228:G228"/>
    <mergeCell ref="A182:A183"/>
    <mergeCell ref="B182:D182"/>
    <mergeCell ref="E182:G182"/>
    <mergeCell ref="A321:G321"/>
    <mergeCell ref="A274:G274"/>
    <mergeCell ref="A275:A276"/>
    <mergeCell ref="B275:D275"/>
    <mergeCell ref="E275:G275"/>
    <mergeCell ref="A366:G366"/>
    <mergeCell ref="A367:A368"/>
    <mergeCell ref="B367:D367"/>
    <mergeCell ref="E367:G367"/>
    <mergeCell ref="A322:A323"/>
    <mergeCell ref="B322:D322"/>
    <mergeCell ref="E322:G322"/>
    <mergeCell ref="A459:G459"/>
    <mergeCell ref="A460:A461"/>
    <mergeCell ref="B460:D460"/>
    <mergeCell ref="E460:G460"/>
    <mergeCell ref="A413:G413"/>
    <mergeCell ref="A414:A415"/>
    <mergeCell ref="B414:D414"/>
    <mergeCell ref="E414:G414"/>
    <mergeCell ref="A553:G553"/>
    <mergeCell ref="A505:G505"/>
    <mergeCell ref="A506:A507"/>
    <mergeCell ref="B506:D506"/>
    <mergeCell ref="E506:G506"/>
    <mergeCell ref="A600:G600"/>
    <mergeCell ref="A601:A602"/>
    <mergeCell ref="B601:D601"/>
    <mergeCell ref="E601:G601"/>
    <mergeCell ref="A554:A555"/>
    <mergeCell ref="B554:D554"/>
    <mergeCell ref="E554:G554"/>
    <mergeCell ref="A693:G693"/>
    <mergeCell ref="A645:G645"/>
    <mergeCell ref="A646:A647"/>
    <mergeCell ref="B646:D646"/>
    <mergeCell ref="E646:G646"/>
    <mergeCell ref="A740:G740"/>
    <mergeCell ref="A741:A742"/>
    <mergeCell ref="B741:D741"/>
    <mergeCell ref="E741:G741"/>
    <mergeCell ref="A694:A695"/>
    <mergeCell ref="B694:D694"/>
    <mergeCell ref="E694:G694"/>
    <mergeCell ref="A832:A833"/>
    <mergeCell ref="B832:D832"/>
    <mergeCell ref="E832:G832"/>
    <mergeCell ref="A831:G831"/>
    <mergeCell ref="A786:G786"/>
    <mergeCell ref="A787:A788"/>
    <mergeCell ref="B787:D787"/>
    <mergeCell ref="E787:G78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firstPageNumber="23" fitToHeight="20" orientation="landscape" useFirstPageNumber="1" r:id="rId1"/>
  <headerFooter differentOddEven="1">
    <oddHeader>&amp;C&amp;"-,курсив"Всероссийская перепись населения 2020 года</oddHeader>
    <oddFooter>&amp;L&amp;P&amp;CЧисленность и размещение  населения Томской области&amp;G</oddFooter>
    <evenHeader>&amp;C&amp;"Times New Roman,курсив"Всероссийская перепись населения 2020 года</evenHeader>
    <evenFooter>&amp;C&amp;"Times New Roman,курсив"Численность и размещение  населения Томской области&amp;G&amp;R&amp;P</even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8"/>
  <sheetViews>
    <sheetView zoomScale="87" zoomScaleNormal="87" workbookViewId="0">
      <selection activeCell="A6" sqref="A6"/>
    </sheetView>
  </sheetViews>
  <sheetFormatPr defaultRowHeight="15" x14ac:dyDescent="0.25"/>
  <cols>
    <col min="1" max="1" width="54.28515625" style="1" customWidth="1"/>
    <col min="2" max="2" width="13.28515625" style="1" hidden="1" customWidth="1"/>
    <col min="3" max="3" width="17" customWidth="1"/>
    <col min="4" max="4" width="17.7109375" customWidth="1"/>
    <col min="5" max="5" width="17.5703125" customWidth="1"/>
    <col min="6" max="6" width="13.7109375" customWidth="1"/>
    <col min="7" max="7" width="9.28515625" customWidth="1"/>
  </cols>
  <sheetData>
    <row r="1" spans="1:7" s="18" customFormat="1" ht="50.25" customHeight="1" x14ac:dyDescent="0.3">
      <c r="A1" s="513" t="s">
        <v>1050</v>
      </c>
      <c r="B1" s="513"/>
      <c r="C1" s="513"/>
      <c r="D1" s="513"/>
      <c r="E1" s="513"/>
      <c r="F1" s="513"/>
    </row>
    <row r="2" spans="1:7" ht="18" customHeight="1" x14ac:dyDescent="0.25">
      <c r="A2" s="578"/>
      <c r="B2" s="547" t="s">
        <v>808</v>
      </c>
      <c r="C2" s="581"/>
      <c r="D2" s="581"/>
      <c r="E2" s="581"/>
      <c r="F2" s="581"/>
    </row>
    <row r="3" spans="1:7" ht="16.5" customHeight="1" x14ac:dyDescent="0.25">
      <c r="A3" s="579"/>
      <c r="B3" s="583" t="s">
        <v>32</v>
      </c>
      <c r="C3" s="548" t="s">
        <v>33</v>
      </c>
      <c r="D3" s="548" t="s">
        <v>34</v>
      </c>
      <c r="E3" s="547" t="s">
        <v>6</v>
      </c>
      <c r="F3" s="547"/>
    </row>
    <row r="4" spans="1:7" ht="30.75" customHeight="1" x14ac:dyDescent="0.25">
      <c r="A4" s="580"/>
      <c r="B4" s="584"/>
      <c r="C4" s="582"/>
      <c r="D4" s="582"/>
      <c r="E4" s="112" t="s">
        <v>35</v>
      </c>
      <c r="F4" s="113" t="s">
        <v>36</v>
      </c>
    </row>
    <row r="5" spans="1:7" s="348" customFormat="1" ht="15" customHeight="1" x14ac:dyDescent="0.25">
      <c r="A5" s="447" t="s">
        <v>160</v>
      </c>
      <c r="B5" s="448" t="s">
        <v>15</v>
      </c>
      <c r="C5" s="449">
        <v>4</v>
      </c>
      <c r="D5" s="449">
        <v>16</v>
      </c>
      <c r="E5" s="449">
        <v>3</v>
      </c>
      <c r="F5" s="450">
        <v>112</v>
      </c>
    </row>
    <row r="6" spans="1:7" s="8" customFormat="1" ht="15" customHeight="1" x14ac:dyDescent="0.25">
      <c r="A6" s="115" t="s">
        <v>792</v>
      </c>
      <c r="B6" s="68"/>
      <c r="C6" s="170"/>
      <c r="D6" s="170"/>
      <c r="E6" s="170"/>
      <c r="F6" s="168"/>
    </row>
    <row r="7" spans="1:7" ht="15.75" customHeight="1" x14ac:dyDescent="0.25">
      <c r="A7" s="116" t="s">
        <v>778</v>
      </c>
      <c r="B7" s="69" t="s">
        <v>15</v>
      </c>
      <c r="C7" s="171">
        <v>1</v>
      </c>
      <c r="D7" s="171" t="s">
        <v>15</v>
      </c>
      <c r="E7" s="171" t="s">
        <v>15</v>
      </c>
      <c r="F7" s="169" t="s">
        <v>15</v>
      </c>
    </row>
    <row r="8" spans="1:7" ht="14.25" customHeight="1" x14ac:dyDescent="0.25">
      <c r="A8" s="116" t="s">
        <v>779</v>
      </c>
      <c r="B8" s="69" t="s">
        <v>15</v>
      </c>
      <c r="C8" s="171">
        <v>1</v>
      </c>
      <c r="D8" s="171" t="s">
        <v>15</v>
      </c>
      <c r="E8" s="171" t="s">
        <v>15</v>
      </c>
      <c r="F8" s="169" t="s">
        <v>15</v>
      </c>
    </row>
    <row r="9" spans="1:7" ht="13.5" customHeight="1" x14ac:dyDescent="0.25">
      <c r="A9" s="116" t="s">
        <v>1045</v>
      </c>
      <c r="B9" s="69" t="s">
        <v>15</v>
      </c>
      <c r="C9" s="171">
        <v>1</v>
      </c>
      <c r="D9" s="171" t="s">
        <v>15</v>
      </c>
      <c r="E9" s="171" t="s">
        <v>15</v>
      </c>
      <c r="F9" s="169" t="s">
        <v>15</v>
      </c>
    </row>
    <row r="10" spans="1:7" ht="12.75" customHeight="1" x14ac:dyDescent="0.25">
      <c r="A10" s="116" t="s">
        <v>780</v>
      </c>
      <c r="B10" s="69" t="s">
        <v>15</v>
      </c>
      <c r="C10" s="171">
        <v>1</v>
      </c>
      <c r="D10" s="171" t="s">
        <v>15</v>
      </c>
      <c r="E10" s="171" t="s">
        <v>15</v>
      </c>
      <c r="F10" s="169" t="s">
        <v>15</v>
      </c>
    </row>
    <row r="11" spans="1:7" s="8" customFormat="1" ht="12.75" customHeight="1" x14ac:dyDescent="0.25">
      <c r="A11" s="73" t="s">
        <v>781</v>
      </c>
      <c r="B11" s="68"/>
      <c r="C11" s="170"/>
      <c r="D11" s="170"/>
      <c r="E11" s="170"/>
      <c r="F11" s="168"/>
    </row>
    <row r="12" spans="1:7" ht="12.75" customHeight="1" x14ac:dyDescent="0.25">
      <c r="A12" s="116" t="s">
        <v>739</v>
      </c>
      <c r="B12" s="69" t="s">
        <v>15</v>
      </c>
      <c r="C12" s="171" t="s">
        <v>15</v>
      </c>
      <c r="D12" s="171">
        <v>1</v>
      </c>
      <c r="E12" s="171" t="s">
        <v>15</v>
      </c>
      <c r="F12" s="309">
        <v>6</v>
      </c>
      <c r="G12" s="8"/>
    </row>
    <row r="13" spans="1:7" ht="15" customHeight="1" x14ac:dyDescent="0.25">
      <c r="A13" s="116" t="s">
        <v>864</v>
      </c>
      <c r="B13" s="69" t="s">
        <v>15</v>
      </c>
      <c r="C13" s="171" t="s">
        <v>15</v>
      </c>
      <c r="D13" s="171">
        <v>1</v>
      </c>
      <c r="E13" s="171">
        <v>1</v>
      </c>
      <c r="F13" s="309">
        <v>6</v>
      </c>
      <c r="G13" s="8"/>
    </row>
    <row r="14" spans="1:7" ht="15" customHeight="1" x14ac:dyDescent="0.25">
      <c r="A14" s="116" t="s">
        <v>865</v>
      </c>
      <c r="B14" s="69" t="s">
        <v>15</v>
      </c>
      <c r="C14" s="171" t="s">
        <v>15</v>
      </c>
      <c r="D14" s="171">
        <v>1</v>
      </c>
      <c r="E14" s="171" t="s">
        <v>15</v>
      </c>
      <c r="F14" s="309">
        <v>6</v>
      </c>
      <c r="G14" s="8"/>
    </row>
    <row r="15" spans="1:7" ht="15" customHeight="1" x14ac:dyDescent="0.25">
      <c r="A15" s="116" t="s">
        <v>866</v>
      </c>
      <c r="B15" s="69" t="s">
        <v>15</v>
      </c>
      <c r="C15" s="171" t="s">
        <v>15</v>
      </c>
      <c r="D15" s="171">
        <v>1</v>
      </c>
      <c r="E15" s="171">
        <v>1</v>
      </c>
      <c r="F15" s="309">
        <v>8</v>
      </c>
      <c r="G15" s="8"/>
    </row>
    <row r="16" spans="1:7" ht="14.25" customHeight="1" x14ac:dyDescent="0.25">
      <c r="A16" s="116" t="s">
        <v>867</v>
      </c>
      <c r="B16" s="69" t="s">
        <v>15</v>
      </c>
      <c r="C16" s="171" t="s">
        <v>15</v>
      </c>
      <c r="D16" s="171">
        <v>1</v>
      </c>
      <c r="E16" s="171" t="s">
        <v>15</v>
      </c>
      <c r="F16" s="309">
        <v>5</v>
      </c>
      <c r="G16" s="8"/>
    </row>
    <row r="17" spans="1:7" ht="16.5" customHeight="1" x14ac:dyDescent="0.25">
      <c r="A17" s="116" t="s">
        <v>868</v>
      </c>
      <c r="B17" s="69" t="s">
        <v>15</v>
      </c>
      <c r="C17" s="171" t="s">
        <v>15</v>
      </c>
      <c r="D17" s="171">
        <v>1</v>
      </c>
      <c r="E17" s="171" t="s">
        <v>15</v>
      </c>
      <c r="F17" s="320">
        <v>12</v>
      </c>
      <c r="G17" s="8"/>
    </row>
    <row r="18" spans="1:7" ht="15" customHeight="1" x14ac:dyDescent="0.25">
      <c r="A18" s="116" t="s">
        <v>869</v>
      </c>
      <c r="B18" s="69" t="s">
        <v>15</v>
      </c>
      <c r="C18" s="171" t="s">
        <v>15</v>
      </c>
      <c r="D18" s="171">
        <v>1</v>
      </c>
      <c r="E18" s="171" t="s">
        <v>15</v>
      </c>
      <c r="F18" s="309">
        <v>8</v>
      </c>
      <c r="G18" s="8"/>
    </row>
    <row r="19" spans="1:7" ht="14.25" customHeight="1" x14ac:dyDescent="0.25">
      <c r="A19" s="116" t="s">
        <v>870</v>
      </c>
      <c r="B19" s="69" t="s">
        <v>15</v>
      </c>
      <c r="C19" s="171" t="s">
        <v>15</v>
      </c>
      <c r="D19" s="171">
        <v>1</v>
      </c>
      <c r="E19" s="171">
        <v>1</v>
      </c>
      <c r="F19" s="320">
        <v>5</v>
      </c>
      <c r="G19" s="8"/>
    </row>
    <row r="20" spans="1:7" ht="14.25" customHeight="1" x14ac:dyDescent="0.25">
      <c r="A20" s="116" t="s">
        <v>871</v>
      </c>
      <c r="B20" s="69" t="s">
        <v>15</v>
      </c>
      <c r="C20" s="171" t="s">
        <v>15</v>
      </c>
      <c r="D20" s="171">
        <v>1</v>
      </c>
      <c r="E20" s="171" t="s">
        <v>15</v>
      </c>
      <c r="F20" s="309">
        <v>7</v>
      </c>
      <c r="G20" s="8"/>
    </row>
    <row r="21" spans="1:7" ht="15.75" customHeight="1" x14ac:dyDescent="0.25">
      <c r="A21" s="116" t="s">
        <v>872</v>
      </c>
      <c r="B21" s="69" t="s">
        <v>15</v>
      </c>
      <c r="C21" s="171" t="s">
        <v>15</v>
      </c>
      <c r="D21" s="171">
        <v>1</v>
      </c>
      <c r="E21" s="171" t="s">
        <v>15</v>
      </c>
      <c r="F21" s="309">
        <v>5</v>
      </c>
      <c r="G21" s="8"/>
    </row>
    <row r="22" spans="1:7" ht="15" customHeight="1" x14ac:dyDescent="0.25">
      <c r="A22" s="116" t="s">
        <v>873</v>
      </c>
      <c r="B22" s="69" t="s">
        <v>15</v>
      </c>
      <c r="C22" s="171" t="s">
        <v>15</v>
      </c>
      <c r="D22" s="171">
        <v>1</v>
      </c>
      <c r="E22" s="171" t="s">
        <v>15</v>
      </c>
      <c r="F22" s="309">
        <v>5</v>
      </c>
      <c r="G22" s="8"/>
    </row>
    <row r="23" spans="1:7" ht="15" customHeight="1" x14ac:dyDescent="0.25">
      <c r="A23" s="116" t="s">
        <v>874</v>
      </c>
      <c r="B23" s="69" t="s">
        <v>15</v>
      </c>
      <c r="C23" s="171" t="s">
        <v>15</v>
      </c>
      <c r="D23" s="171">
        <v>1</v>
      </c>
      <c r="E23" s="171" t="s">
        <v>15</v>
      </c>
      <c r="F23" s="309">
        <v>6</v>
      </c>
      <c r="G23" s="8"/>
    </row>
    <row r="24" spans="1:7" ht="15.75" customHeight="1" x14ac:dyDescent="0.25">
      <c r="A24" s="116" t="s">
        <v>875</v>
      </c>
      <c r="B24" s="69" t="s">
        <v>15</v>
      </c>
      <c r="C24" s="171" t="s">
        <v>15</v>
      </c>
      <c r="D24" s="171">
        <v>1</v>
      </c>
      <c r="E24" s="171" t="s">
        <v>15</v>
      </c>
      <c r="F24" s="309">
        <v>4</v>
      </c>
      <c r="G24" s="8"/>
    </row>
    <row r="25" spans="1:7" ht="17.25" customHeight="1" x14ac:dyDescent="0.25">
      <c r="A25" s="116" t="s">
        <v>876</v>
      </c>
      <c r="B25" s="69" t="s">
        <v>15</v>
      </c>
      <c r="C25" s="171" t="s">
        <v>15</v>
      </c>
      <c r="D25" s="171">
        <v>1</v>
      </c>
      <c r="E25" s="171" t="s">
        <v>15</v>
      </c>
      <c r="F25" s="309">
        <v>19</v>
      </c>
      <c r="G25" s="8"/>
    </row>
    <row r="26" spans="1:7" ht="16.5" customHeight="1" x14ac:dyDescent="0.25">
      <c r="A26" s="116" t="s">
        <v>877</v>
      </c>
      <c r="B26" s="69" t="s">
        <v>15</v>
      </c>
      <c r="C26" s="171" t="s">
        <v>15</v>
      </c>
      <c r="D26" s="171">
        <v>1</v>
      </c>
      <c r="E26" s="171" t="s">
        <v>15</v>
      </c>
      <c r="F26" s="309">
        <v>4</v>
      </c>
      <c r="G26" s="8"/>
    </row>
    <row r="27" spans="1:7" ht="16.5" customHeight="1" x14ac:dyDescent="0.25">
      <c r="A27" s="117" t="s">
        <v>878</v>
      </c>
      <c r="B27" s="118" t="s">
        <v>15</v>
      </c>
      <c r="C27" s="172" t="s">
        <v>15</v>
      </c>
      <c r="D27" s="172">
        <v>1</v>
      </c>
      <c r="E27" s="172" t="s">
        <v>15</v>
      </c>
      <c r="F27" s="310">
        <v>6</v>
      </c>
      <c r="G27" s="8"/>
    </row>
    <row r="28" spans="1:7" ht="15.75" x14ac:dyDescent="0.25">
      <c r="A28" s="119"/>
      <c r="B28" s="119"/>
      <c r="C28" s="32"/>
      <c r="D28" s="32"/>
      <c r="E28" s="32"/>
      <c r="F28" s="319"/>
    </row>
  </sheetData>
  <mergeCells count="7">
    <mergeCell ref="A1:F1"/>
    <mergeCell ref="A2:A4"/>
    <mergeCell ref="B2:F2"/>
    <mergeCell ref="D3:D4"/>
    <mergeCell ref="E3:F3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57" orientation="landscape" useFirstPageNumber="1" r:id="rId1"/>
  <headerFooter>
    <oddHeader>&amp;C&amp;"-,курсив"Всероссийская перепись населения 2020 года</oddHeader>
    <oddFooter>&amp;C&amp;"Times New Roman,курсив"Численность и размещение населения Томской области&amp;G&amp;R&amp;P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0"/>
  <sheetViews>
    <sheetView workbookViewId="0">
      <selection activeCell="B10" sqref="B10:B12"/>
    </sheetView>
  </sheetViews>
  <sheetFormatPr defaultRowHeight="15" x14ac:dyDescent="0.25"/>
  <cols>
    <col min="1" max="1" width="44.85546875" customWidth="1"/>
    <col min="2" max="2" width="9.5703125" customWidth="1"/>
    <col min="3" max="3" width="8.28515625" customWidth="1"/>
    <col min="4" max="4" width="8.42578125" customWidth="1"/>
    <col min="5" max="5" width="8.85546875" customWidth="1"/>
    <col min="6" max="6" width="9.140625" customWidth="1"/>
    <col min="7" max="7" width="8.7109375" customWidth="1"/>
    <col min="8" max="8" width="9.140625" customWidth="1"/>
    <col min="9" max="9" width="9.28515625" customWidth="1"/>
    <col min="10" max="10" width="9.140625" customWidth="1"/>
    <col min="11" max="11" width="12" customWidth="1"/>
    <col min="12" max="17" width="8.7109375" customWidth="1"/>
    <col min="18" max="19" width="6.7109375" customWidth="1"/>
  </cols>
  <sheetData>
    <row r="1" spans="1:10" ht="49.5" customHeight="1" x14ac:dyDescent="0.25">
      <c r="A1" s="585" t="s">
        <v>1134</v>
      </c>
      <c r="B1" s="586"/>
      <c r="C1" s="586"/>
      <c r="D1" s="586"/>
      <c r="E1" s="586"/>
      <c r="F1" s="586"/>
      <c r="G1" s="586"/>
      <c r="H1" s="586"/>
      <c r="I1" s="586"/>
      <c r="J1" s="586"/>
    </row>
    <row r="2" spans="1:10" ht="16.5" customHeight="1" x14ac:dyDescent="0.25">
      <c r="A2" s="587"/>
      <c r="B2" s="589" t="s">
        <v>16</v>
      </c>
      <c r="C2" s="589" t="s">
        <v>54</v>
      </c>
      <c r="D2" s="589"/>
      <c r="E2" s="589"/>
      <c r="F2" s="589"/>
      <c r="G2" s="589"/>
      <c r="H2" s="589"/>
      <c r="I2" s="589"/>
      <c r="J2" s="591"/>
    </row>
    <row r="3" spans="1:10" ht="30" x14ac:dyDescent="0.25">
      <c r="A3" s="588"/>
      <c r="B3" s="590"/>
      <c r="C3" s="311" t="s">
        <v>17</v>
      </c>
      <c r="D3" s="311" t="s">
        <v>18</v>
      </c>
      <c r="E3" s="311" t="s">
        <v>55</v>
      </c>
      <c r="F3" s="311" t="s">
        <v>19</v>
      </c>
      <c r="G3" s="311" t="s">
        <v>20</v>
      </c>
      <c r="H3" s="311" t="s">
        <v>21</v>
      </c>
      <c r="I3" s="311" t="s">
        <v>56</v>
      </c>
      <c r="J3" s="312" t="s">
        <v>57</v>
      </c>
    </row>
    <row r="4" spans="1:10" s="348" customFormat="1" ht="26.25" customHeight="1" x14ac:dyDescent="0.25">
      <c r="A4" s="471" t="s">
        <v>848</v>
      </c>
      <c r="B4" s="472">
        <v>7</v>
      </c>
      <c r="C4" s="472">
        <v>1</v>
      </c>
      <c r="D4" s="472" t="s">
        <v>15</v>
      </c>
      <c r="E4" s="472">
        <v>1</v>
      </c>
      <c r="F4" s="472">
        <v>3</v>
      </c>
      <c r="G4" s="473" t="s">
        <v>15</v>
      </c>
      <c r="H4" s="474">
        <v>1</v>
      </c>
      <c r="I4" s="473" t="s">
        <v>15</v>
      </c>
      <c r="J4" s="475">
        <v>1</v>
      </c>
    </row>
    <row r="5" spans="1:10" s="480" customFormat="1" ht="15" customHeight="1" x14ac:dyDescent="0.25">
      <c r="A5" s="476" t="s">
        <v>152</v>
      </c>
      <c r="B5" s="477">
        <v>757770</v>
      </c>
      <c r="C5" s="477">
        <v>1818</v>
      </c>
      <c r="D5" s="477" t="s">
        <v>15</v>
      </c>
      <c r="E5" s="477">
        <v>7920</v>
      </c>
      <c r="F5" s="477">
        <v>84906</v>
      </c>
      <c r="G5" s="473" t="s">
        <v>15</v>
      </c>
      <c r="H5" s="478">
        <v>106648</v>
      </c>
      <c r="I5" s="473" t="s">
        <v>15</v>
      </c>
      <c r="J5" s="479">
        <v>556478</v>
      </c>
    </row>
    <row r="6" spans="1:10" s="306" customFormat="1" ht="15" customHeight="1" x14ac:dyDescent="0.25">
      <c r="A6" s="303" t="s">
        <v>153</v>
      </c>
      <c r="B6" s="481">
        <v>351009</v>
      </c>
      <c r="C6" s="481">
        <v>836</v>
      </c>
      <c r="D6" s="481" t="s">
        <v>15</v>
      </c>
      <c r="E6" s="481">
        <v>3815</v>
      </c>
      <c r="F6" s="481">
        <v>39811</v>
      </c>
      <c r="G6" s="473" t="s">
        <v>15</v>
      </c>
      <c r="H6" s="482">
        <v>48439</v>
      </c>
      <c r="I6" s="473" t="s">
        <v>15</v>
      </c>
      <c r="J6" s="483">
        <v>258108</v>
      </c>
    </row>
    <row r="7" spans="1:10" s="306" customFormat="1" ht="15" customHeight="1" x14ac:dyDescent="0.25">
      <c r="A7" s="303" t="s">
        <v>154</v>
      </c>
      <c r="B7" s="481">
        <v>406761</v>
      </c>
      <c r="C7" s="481">
        <v>982</v>
      </c>
      <c r="D7" s="481" t="s">
        <v>15</v>
      </c>
      <c r="E7" s="481">
        <v>4105</v>
      </c>
      <c r="F7" s="481">
        <v>45095</v>
      </c>
      <c r="G7" s="473" t="s">
        <v>15</v>
      </c>
      <c r="H7" s="482">
        <v>58209</v>
      </c>
      <c r="I7" s="473" t="s">
        <v>15</v>
      </c>
      <c r="J7" s="483">
        <v>298370</v>
      </c>
    </row>
    <row r="8" spans="1:10" s="348" customFormat="1" ht="15" customHeight="1" x14ac:dyDescent="0.25">
      <c r="A8" s="484" t="s">
        <v>847</v>
      </c>
      <c r="B8" s="472">
        <v>6</v>
      </c>
      <c r="C8" s="472">
        <v>1</v>
      </c>
      <c r="D8" s="472" t="s">
        <v>15</v>
      </c>
      <c r="E8" s="472" t="s">
        <v>15</v>
      </c>
      <c r="F8" s="472">
        <v>3</v>
      </c>
      <c r="G8" s="473" t="s">
        <v>15</v>
      </c>
      <c r="H8" s="474">
        <v>1</v>
      </c>
      <c r="I8" s="473" t="s">
        <v>15</v>
      </c>
      <c r="J8" s="485">
        <v>1</v>
      </c>
    </row>
    <row r="9" spans="1:10" s="8" customFormat="1" ht="15" customHeight="1" x14ac:dyDescent="0.25">
      <c r="A9" s="120" t="s">
        <v>846</v>
      </c>
      <c r="B9" s="144">
        <v>749850</v>
      </c>
      <c r="C9" s="144">
        <v>1818</v>
      </c>
      <c r="D9" s="144" t="s">
        <v>15</v>
      </c>
      <c r="E9" s="144" t="s">
        <v>15</v>
      </c>
      <c r="F9" s="144">
        <v>84906</v>
      </c>
      <c r="G9" s="160" t="s">
        <v>15</v>
      </c>
      <c r="H9" s="313">
        <v>106648</v>
      </c>
      <c r="I9" s="160" t="s">
        <v>15</v>
      </c>
      <c r="J9" s="314">
        <v>556478</v>
      </c>
    </row>
    <row r="10" spans="1:10" s="8" customFormat="1" ht="15" customHeight="1" x14ac:dyDescent="0.25">
      <c r="A10" s="97" t="s">
        <v>881</v>
      </c>
      <c r="B10" s="144">
        <v>556478</v>
      </c>
      <c r="C10" s="144" t="s">
        <v>15</v>
      </c>
      <c r="D10" s="144" t="s">
        <v>15</v>
      </c>
      <c r="E10" s="144" t="s">
        <v>15</v>
      </c>
      <c r="F10" s="144" t="s">
        <v>15</v>
      </c>
      <c r="G10" s="160" t="s">
        <v>15</v>
      </c>
      <c r="H10" s="160" t="s">
        <v>15</v>
      </c>
      <c r="I10" s="160" t="s">
        <v>15</v>
      </c>
      <c r="J10" s="314">
        <v>556478</v>
      </c>
    </row>
    <row r="11" spans="1:10" ht="15" customHeight="1" x14ac:dyDescent="0.25">
      <c r="A11" s="98" t="s">
        <v>879</v>
      </c>
      <c r="B11" s="144">
        <v>258108</v>
      </c>
      <c r="C11" s="144" t="s">
        <v>15</v>
      </c>
      <c r="D11" s="144" t="s">
        <v>15</v>
      </c>
      <c r="E11" s="144" t="s">
        <v>15</v>
      </c>
      <c r="F11" s="144" t="s">
        <v>15</v>
      </c>
      <c r="G11" s="160" t="s">
        <v>15</v>
      </c>
      <c r="H11" s="160" t="s">
        <v>15</v>
      </c>
      <c r="I11" s="160" t="s">
        <v>15</v>
      </c>
      <c r="J11" s="315">
        <v>258108</v>
      </c>
    </row>
    <row r="12" spans="1:10" ht="15" customHeight="1" x14ac:dyDescent="0.25">
      <c r="A12" s="98" t="s">
        <v>880</v>
      </c>
      <c r="B12" s="144">
        <v>298370</v>
      </c>
      <c r="C12" s="144" t="s">
        <v>15</v>
      </c>
      <c r="D12" s="144" t="s">
        <v>15</v>
      </c>
      <c r="E12" s="144" t="s">
        <v>15</v>
      </c>
      <c r="F12" s="144" t="s">
        <v>15</v>
      </c>
      <c r="G12" s="160" t="s">
        <v>15</v>
      </c>
      <c r="H12" s="160" t="s">
        <v>15</v>
      </c>
      <c r="I12" s="160" t="s">
        <v>15</v>
      </c>
      <c r="J12" s="315">
        <v>298370</v>
      </c>
    </row>
    <row r="13" spans="1:10" s="8" customFormat="1" ht="15" customHeight="1" x14ac:dyDescent="0.25">
      <c r="A13" s="97" t="s">
        <v>882</v>
      </c>
      <c r="B13" s="144">
        <v>24913</v>
      </c>
      <c r="C13" s="144" t="s">
        <v>15</v>
      </c>
      <c r="D13" s="144" t="s">
        <v>15</v>
      </c>
      <c r="E13" s="144" t="s">
        <v>15</v>
      </c>
      <c r="F13" s="144">
        <v>24913</v>
      </c>
      <c r="G13" s="160" t="s">
        <v>15</v>
      </c>
      <c r="H13" s="160" t="s">
        <v>15</v>
      </c>
      <c r="I13" s="160" t="s">
        <v>15</v>
      </c>
      <c r="J13" s="161" t="s">
        <v>15</v>
      </c>
    </row>
    <row r="14" spans="1:10" ht="15" customHeight="1" x14ac:dyDescent="0.25">
      <c r="A14" s="98" t="s">
        <v>879</v>
      </c>
      <c r="B14" s="144">
        <v>11700</v>
      </c>
      <c r="C14" s="144" t="s">
        <v>15</v>
      </c>
      <c r="D14" s="144" t="s">
        <v>15</v>
      </c>
      <c r="E14" s="144" t="s">
        <v>15</v>
      </c>
      <c r="F14" s="144">
        <v>11700</v>
      </c>
      <c r="G14" s="160" t="s">
        <v>15</v>
      </c>
      <c r="H14" s="160" t="s">
        <v>15</v>
      </c>
      <c r="I14" s="160" t="s">
        <v>15</v>
      </c>
      <c r="J14" s="161" t="s">
        <v>15</v>
      </c>
    </row>
    <row r="15" spans="1:10" ht="15" customHeight="1" x14ac:dyDescent="0.25">
      <c r="A15" s="98" t="s">
        <v>880</v>
      </c>
      <c r="B15" s="144">
        <v>13213</v>
      </c>
      <c r="C15" s="144" t="s">
        <v>15</v>
      </c>
      <c r="D15" s="144" t="s">
        <v>15</v>
      </c>
      <c r="E15" s="144" t="s">
        <v>15</v>
      </c>
      <c r="F15" s="144">
        <v>13213</v>
      </c>
      <c r="G15" s="160" t="s">
        <v>15</v>
      </c>
      <c r="H15" s="160" t="s">
        <v>15</v>
      </c>
      <c r="I15" s="160" t="s">
        <v>15</v>
      </c>
      <c r="J15" s="161" t="s">
        <v>15</v>
      </c>
    </row>
    <row r="16" spans="1:10" s="8" customFormat="1" ht="15" customHeight="1" x14ac:dyDescent="0.25">
      <c r="A16" s="97" t="s">
        <v>883</v>
      </c>
      <c r="B16" s="144">
        <v>1818</v>
      </c>
      <c r="C16" s="144">
        <v>1818</v>
      </c>
      <c r="D16" s="144" t="s">
        <v>15</v>
      </c>
      <c r="E16" s="144" t="s">
        <v>15</v>
      </c>
      <c r="F16" s="144" t="s">
        <v>15</v>
      </c>
      <c r="G16" s="160" t="s">
        <v>15</v>
      </c>
      <c r="H16" s="160" t="s">
        <v>15</v>
      </c>
      <c r="I16" s="160" t="s">
        <v>15</v>
      </c>
      <c r="J16" s="161" t="s">
        <v>15</v>
      </c>
    </row>
    <row r="17" spans="1:10" ht="15" customHeight="1" x14ac:dyDescent="0.25">
      <c r="A17" s="98" t="s">
        <v>879</v>
      </c>
      <c r="B17" s="145">
        <v>836</v>
      </c>
      <c r="C17" s="145">
        <v>836</v>
      </c>
      <c r="D17" s="145" t="s">
        <v>15</v>
      </c>
      <c r="E17" s="145" t="s">
        <v>15</v>
      </c>
      <c r="F17" s="145" t="s">
        <v>15</v>
      </c>
      <c r="G17" s="160" t="s">
        <v>15</v>
      </c>
      <c r="H17" s="160" t="s">
        <v>15</v>
      </c>
      <c r="I17" s="160" t="s">
        <v>15</v>
      </c>
      <c r="J17" s="161" t="s">
        <v>15</v>
      </c>
    </row>
    <row r="18" spans="1:10" ht="15" customHeight="1" x14ac:dyDescent="0.25">
      <c r="A18" s="98" t="s">
        <v>880</v>
      </c>
      <c r="B18" s="145">
        <v>982</v>
      </c>
      <c r="C18" s="145">
        <v>982</v>
      </c>
      <c r="D18" s="145" t="s">
        <v>15</v>
      </c>
      <c r="E18" s="145" t="s">
        <v>15</v>
      </c>
      <c r="F18" s="145" t="s">
        <v>15</v>
      </c>
      <c r="G18" s="160" t="s">
        <v>15</v>
      </c>
      <c r="H18" s="160" t="s">
        <v>15</v>
      </c>
      <c r="I18" s="160" t="s">
        <v>15</v>
      </c>
      <c r="J18" s="161" t="s">
        <v>15</v>
      </c>
    </row>
    <row r="19" spans="1:10" s="8" customFormat="1" ht="15" customHeight="1" x14ac:dyDescent="0.25">
      <c r="A19" s="97" t="s">
        <v>884</v>
      </c>
      <c r="B19" s="144">
        <v>20824</v>
      </c>
      <c r="C19" s="144" t="s">
        <v>15</v>
      </c>
      <c r="D19" s="144" t="s">
        <v>15</v>
      </c>
      <c r="E19" s="144" t="s">
        <v>15</v>
      </c>
      <c r="F19" s="144">
        <v>20824</v>
      </c>
      <c r="G19" s="160" t="s">
        <v>15</v>
      </c>
      <c r="H19" s="160" t="s">
        <v>15</v>
      </c>
      <c r="I19" s="160" t="s">
        <v>15</v>
      </c>
      <c r="J19" s="161" t="s">
        <v>15</v>
      </c>
    </row>
    <row r="20" spans="1:10" ht="15" customHeight="1" x14ac:dyDescent="0.25">
      <c r="A20" s="98" t="s">
        <v>879</v>
      </c>
      <c r="B20" s="144">
        <v>9420</v>
      </c>
      <c r="C20" s="144" t="s">
        <v>15</v>
      </c>
      <c r="D20" s="144" t="s">
        <v>15</v>
      </c>
      <c r="E20" s="144" t="s">
        <v>15</v>
      </c>
      <c r="F20" s="144">
        <v>9420</v>
      </c>
      <c r="G20" s="160" t="s">
        <v>15</v>
      </c>
      <c r="H20" s="160" t="s">
        <v>15</v>
      </c>
      <c r="I20" s="160" t="s">
        <v>15</v>
      </c>
      <c r="J20" s="161" t="s">
        <v>15</v>
      </c>
    </row>
    <row r="21" spans="1:10" ht="15" customHeight="1" x14ac:dyDescent="0.25">
      <c r="A21" s="98" t="s">
        <v>880</v>
      </c>
      <c r="B21" s="144">
        <v>11404</v>
      </c>
      <c r="C21" s="144" t="s">
        <v>15</v>
      </c>
      <c r="D21" s="144" t="s">
        <v>15</v>
      </c>
      <c r="E21" s="144" t="s">
        <v>15</v>
      </c>
      <c r="F21" s="144">
        <v>11404</v>
      </c>
      <c r="G21" s="160" t="s">
        <v>15</v>
      </c>
      <c r="H21" s="160" t="s">
        <v>15</v>
      </c>
      <c r="I21" s="160" t="s">
        <v>15</v>
      </c>
      <c r="J21" s="161" t="s">
        <v>15</v>
      </c>
    </row>
    <row r="22" spans="1:10" s="8" customFormat="1" ht="15" customHeight="1" x14ac:dyDescent="0.25">
      <c r="A22" s="97" t="s">
        <v>885</v>
      </c>
      <c r="B22" s="144">
        <v>39169</v>
      </c>
      <c r="C22" s="144" t="s">
        <v>15</v>
      </c>
      <c r="D22" s="144" t="s">
        <v>15</v>
      </c>
      <c r="E22" s="144" t="s">
        <v>15</v>
      </c>
      <c r="F22" s="144">
        <v>39169</v>
      </c>
      <c r="G22" s="160" t="s">
        <v>15</v>
      </c>
      <c r="H22" s="160" t="s">
        <v>15</v>
      </c>
      <c r="I22" s="160" t="s">
        <v>15</v>
      </c>
      <c r="J22" s="161" t="s">
        <v>15</v>
      </c>
    </row>
    <row r="23" spans="1:10" ht="15" customHeight="1" x14ac:dyDescent="0.25">
      <c r="A23" s="98" t="s">
        <v>879</v>
      </c>
      <c r="B23" s="144">
        <v>18691</v>
      </c>
      <c r="C23" s="144" t="s">
        <v>15</v>
      </c>
      <c r="D23" s="144" t="s">
        <v>15</v>
      </c>
      <c r="E23" s="144" t="s">
        <v>15</v>
      </c>
      <c r="F23" s="144">
        <v>18691</v>
      </c>
      <c r="G23" s="160" t="s">
        <v>15</v>
      </c>
      <c r="H23" s="160" t="s">
        <v>15</v>
      </c>
      <c r="I23" s="160" t="s">
        <v>15</v>
      </c>
      <c r="J23" s="161" t="s">
        <v>15</v>
      </c>
    </row>
    <row r="24" spans="1:10" ht="15" customHeight="1" x14ac:dyDescent="0.25">
      <c r="A24" s="98" t="s">
        <v>880</v>
      </c>
      <c r="B24" s="144">
        <v>20478</v>
      </c>
      <c r="C24" s="144" t="s">
        <v>15</v>
      </c>
      <c r="D24" s="144" t="s">
        <v>15</v>
      </c>
      <c r="E24" s="144" t="s">
        <v>15</v>
      </c>
      <c r="F24" s="144">
        <v>20478</v>
      </c>
      <c r="G24" s="160" t="s">
        <v>15</v>
      </c>
      <c r="H24" s="160" t="s">
        <v>15</v>
      </c>
      <c r="I24" s="160" t="s">
        <v>15</v>
      </c>
      <c r="J24" s="161" t="s">
        <v>15</v>
      </c>
    </row>
    <row r="25" spans="1:10" s="6" customFormat="1" ht="15" customHeight="1" x14ac:dyDescent="0.25">
      <c r="A25" s="96" t="s">
        <v>150</v>
      </c>
      <c r="B25" s="144">
        <v>1</v>
      </c>
      <c r="C25" s="144" t="s">
        <v>15</v>
      </c>
      <c r="D25" s="144" t="s">
        <v>15</v>
      </c>
      <c r="E25" s="144">
        <v>1</v>
      </c>
      <c r="F25" s="144" t="s">
        <v>15</v>
      </c>
      <c r="G25" s="160" t="s">
        <v>15</v>
      </c>
      <c r="H25" s="158" t="s">
        <v>15</v>
      </c>
      <c r="I25" s="160" t="s">
        <v>15</v>
      </c>
      <c r="J25" s="161" t="s">
        <v>15</v>
      </c>
    </row>
    <row r="26" spans="1:10" s="8" customFormat="1" ht="15" customHeight="1" x14ac:dyDescent="0.25">
      <c r="A26" s="97" t="s">
        <v>846</v>
      </c>
      <c r="B26" s="144">
        <v>7920</v>
      </c>
      <c r="C26" s="144" t="s">
        <v>15</v>
      </c>
      <c r="D26" s="144" t="s">
        <v>15</v>
      </c>
      <c r="E26" s="144">
        <v>7920</v>
      </c>
      <c r="F26" s="144" t="s">
        <v>15</v>
      </c>
      <c r="G26" s="160" t="s">
        <v>15</v>
      </c>
      <c r="H26" s="160" t="s">
        <v>15</v>
      </c>
      <c r="I26" s="160" t="s">
        <v>15</v>
      </c>
      <c r="J26" s="161" t="s">
        <v>15</v>
      </c>
    </row>
    <row r="27" spans="1:10" s="8" customFormat="1" ht="15" customHeight="1" x14ac:dyDescent="0.25">
      <c r="A27" s="97" t="s">
        <v>151</v>
      </c>
      <c r="B27" s="144">
        <v>7920</v>
      </c>
      <c r="C27" s="144" t="s">
        <v>15</v>
      </c>
      <c r="D27" s="144" t="s">
        <v>15</v>
      </c>
      <c r="E27" s="144">
        <v>7920</v>
      </c>
      <c r="F27" s="144" t="s">
        <v>15</v>
      </c>
      <c r="G27" s="160" t="s">
        <v>15</v>
      </c>
      <c r="H27" s="160" t="s">
        <v>15</v>
      </c>
      <c r="I27" s="160" t="s">
        <v>15</v>
      </c>
      <c r="J27" s="161" t="s">
        <v>15</v>
      </c>
    </row>
    <row r="28" spans="1:10" ht="15" customHeight="1" x14ac:dyDescent="0.25">
      <c r="A28" s="98" t="s">
        <v>879</v>
      </c>
      <c r="B28" s="144">
        <v>3815</v>
      </c>
      <c r="C28" s="144" t="s">
        <v>15</v>
      </c>
      <c r="D28" s="144" t="s">
        <v>15</v>
      </c>
      <c r="E28" s="144">
        <v>3815</v>
      </c>
      <c r="F28" s="144" t="s">
        <v>15</v>
      </c>
      <c r="G28" s="160" t="s">
        <v>15</v>
      </c>
      <c r="H28" s="160" t="s">
        <v>15</v>
      </c>
      <c r="I28" s="160" t="s">
        <v>15</v>
      </c>
      <c r="J28" s="161" t="s">
        <v>15</v>
      </c>
    </row>
    <row r="29" spans="1:10" ht="15" customHeight="1" x14ac:dyDescent="0.25">
      <c r="A29" s="89" t="s">
        <v>880</v>
      </c>
      <c r="B29" s="316">
        <v>4105</v>
      </c>
      <c r="C29" s="316" t="s">
        <v>15</v>
      </c>
      <c r="D29" s="316" t="s">
        <v>15</v>
      </c>
      <c r="E29" s="316">
        <v>4105</v>
      </c>
      <c r="F29" s="316" t="s">
        <v>15</v>
      </c>
      <c r="G29" s="164" t="s">
        <v>15</v>
      </c>
      <c r="H29" s="164" t="s">
        <v>15</v>
      </c>
      <c r="I29" s="164" t="s">
        <v>15</v>
      </c>
      <c r="J29" s="165" t="s">
        <v>15</v>
      </c>
    </row>
    <row r="30" spans="1:10" ht="18.75" x14ac:dyDescent="0.25">
      <c r="A30" s="592"/>
      <c r="B30" s="592"/>
      <c r="C30" s="592"/>
      <c r="D30" s="592"/>
      <c r="E30" s="592"/>
      <c r="F30" s="592"/>
      <c r="G30" s="592"/>
      <c r="H30" s="592"/>
      <c r="I30" s="17"/>
      <c r="J30" s="17"/>
    </row>
  </sheetData>
  <mergeCells count="5">
    <mergeCell ref="A1:J1"/>
    <mergeCell ref="A2:A3"/>
    <mergeCell ref="B2:B3"/>
    <mergeCell ref="C2:J2"/>
    <mergeCell ref="A30:H30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58" orientation="landscape" useFirstPageNumber="1" r:id="rId1"/>
  <headerFooter>
    <oddHeader>&amp;C  &amp;"-,курсив"  Всероссийская перепись населеня 2020 года</oddHeader>
    <oddFooter>&amp;L&amp;P&amp;C&amp;"Times New Roman,курсив"Численность и размещение населения Томской  области&amp;G</oddFooter>
  </headerFooter>
  <legacy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K18"/>
  <sheetViews>
    <sheetView zoomScale="83" zoomScaleNormal="83" workbookViewId="0">
      <selection activeCell="E18" sqref="E18"/>
    </sheetView>
  </sheetViews>
  <sheetFormatPr defaultRowHeight="15" x14ac:dyDescent="0.25"/>
  <cols>
    <col min="1" max="1" width="37.7109375" customWidth="1"/>
    <col min="2" max="2" width="9.7109375" customWidth="1"/>
    <col min="3" max="3" width="9.5703125" customWidth="1"/>
    <col min="4" max="5" width="10" customWidth="1"/>
    <col min="6" max="7" width="10.140625" customWidth="1"/>
    <col min="8" max="8" width="9.85546875" bestFit="1" customWidth="1"/>
  </cols>
  <sheetData>
    <row r="2" spans="1:11" ht="41.25" customHeight="1" x14ac:dyDescent="0.25">
      <c r="A2" s="595" t="s">
        <v>1135</v>
      </c>
      <c r="B2" s="596"/>
      <c r="C2" s="596"/>
      <c r="D2" s="596"/>
      <c r="E2" s="596"/>
      <c r="F2" s="596"/>
      <c r="G2" s="596"/>
      <c r="H2" s="596"/>
      <c r="I2" s="596"/>
      <c r="J2" s="596"/>
    </row>
    <row r="3" spans="1:11" ht="21.75" customHeight="1" x14ac:dyDescent="0.25">
      <c r="A3" s="597"/>
      <c r="B3" s="548" t="s">
        <v>16</v>
      </c>
      <c r="C3" s="547" t="s">
        <v>189</v>
      </c>
      <c r="D3" s="548"/>
      <c r="E3" s="548"/>
      <c r="F3" s="548"/>
      <c r="G3" s="548"/>
      <c r="H3" s="547"/>
      <c r="I3" s="547"/>
      <c r="J3" s="547"/>
    </row>
    <row r="4" spans="1:11" ht="30" x14ac:dyDescent="0.25">
      <c r="A4" s="598"/>
      <c r="B4" s="582"/>
      <c r="C4" s="112" t="s">
        <v>46</v>
      </c>
      <c r="D4" s="112" t="s">
        <v>47</v>
      </c>
      <c r="E4" s="112" t="s">
        <v>48</v>
      </c>
      <c r="F4" s="112" t="s">
        <v>49</v>
      </c>
      <c r="G4" s="112" t="s">
        <v>50</v>
      </c>
      <c r="H4" s="112" t="s">
        <v>51</v>
      </c>
      <c r="I4" s="112" t="s">
        <v>52</v>
      </c>
      <c r="J4" s="113" t="s">
        <v>53</v>
      </c>
    </row>
    <row r="5" spans="1:11" s="6" customFormat="1" ht="37.5" customHeight="1" x14ac:dyDescent="0.25">
      <c r="A5" s="114" t="s">
        <v>1020</v>
      </c>
      <c r="B5" s="317">
        <v>16</v>
      </c>
      <c r="C5" s="317">
        <v>2</v>
      </c>
      <c r="D5" s="317">
        <v>10</v>
      </c>
      <c r="E5" s="317">
        <v>1</v>
      </c>
      <c r="F5" s="317">
        <v>2</v>
      </c>
      <c r="G5" s="451" t="s">
        <v>15</v>
      </c>
      <c r="H5" s="317">
        <v>1</v>
      </c>
      <c r="I5" s="451" t="s">
        <v>15</v>
      </c>
      <c r="J5" s="451" t="s">
        <v>15</v>
      </c>
      <c r="K5"/>
    </row>
    <row r="6" spans="1:11" s="8" customFormat="1" ht="24.95" customHeight="1" x14ac:dyDescent="0.25">
      <c r="A6" s="115" t="s">
        <v>155</v>
      </c>
      <c r="B6" s="176">
        <v>330609</v>
      </c>
      <c r="C6" s="176">
        <v>14070</v>
      </c>
      <c r="D6" s="176">
        <v>139970</v>
      </c>
      <c r="E6" s="176">
        <v>20414</v>
      </c>
      <c r="F6" s="176">
        <v>67187</v>
      </c>
      <c r="G6" s="452" t="s">
        <v>15</v>
      </c>
      <c r="H6" s="176">
        <v>88968</v>
      </c>
      <c r="I6" s="452" t="s">
        <v>15</v>
      </c>
      <c r="J6" s="452" t="s">
        <v>15</v>
      </c>
      <c r="K6" s="6"/>
    </row>
    <row r="7" spans="1:11" ht="24.95" customHeight="1" x14ac:dyDescent="0.25">
      <c r="A7" s="78" t="s">
        <v>156</v>
      </c>
      <c r="B7" s="177">
        <v>157787</v>
      </c>
      <c r="C7" s="177">
        <v>6762</v>
      </c>
      <c r="D7" s="177">
        <v>67361</v>
      </c>
      <c r="E7" s="177">
        <v>9834</v>
      </c>
      <c r="F7" s="177">
        <v>31430</v>
      </c>
      <c r="G7" s="453" t="s">
        <v>15</v>
      </c>
      <c r="H7" s="177">
        <v>42400</v>
      </c>
      <c r="I7" s="453" t="s">
        <v>15</v>
      </c>
      <c r="J7" s="453" t="s">
        <v>15</v>
      </c>
      <c r="K7" s="8"/>
    </row>
    <row r="8" spans="1:11" ht="24.95" customHeight="1" x14ac:dyDescent="0.25">
      <c r="A8" s="122" t="s">
        <v>157</v>
      </c>
      <c r="B8" s="178">
        <v>172822</v>
      </c>
      <c r="C8" s="178">
        <v>7308</v>
      </c>
      <c r="D8" s="178">
        <v>72609</v>
      </c>
      <c r="E8" s="178">
        <v>10580</v>
      </c>
      <c r="F8" s="178">
        <v>35757</v>
      </c>
      <c r="G8" s="454" t="s">
        <v>15</v>
      </c>
      <c r="H8" s="178">
        <v>46568</v>
      </c>
      <c r="I8" s="454" t="s">
        <v>15</v>
      </c>
      <c r="J8" s="454" t="s">
        <v>15</v>
      </c>
    </row>
    <row r="9" spans="1:11" ht="15.75" x14ac:dyDescent="0.25">
      <c r="A9" s="11"/>
      <c r="B9" s="13"/>
      <c r="C9" s="13"/>
      <c r="D9" s="13"/>
      <c r="E9" s="13"/>
      <c r="F9" s="13"/>
      <c r="G9" s="13"/>
      <c r="H9" s="13"/>
      <c r="I9" s="13"/>
      <c r="J9" s="14"/>
    </row>
    <row r="10" spans="1:11" ht="15.75" x14ac:dyDescent="0.25">
      <c r="A10" s="11"/>
      <c r="B10" s="13"/>
      <c r="C10" s="13"/>
      <c r="D10" s="13"/>
      <c r="E10" s="13"/>
      <c r="F10" s="13"/>
      <c r="G10" s="13"/>
      <c r="H10" s="13"/>
      <c r="I10" s="13"/>
      <c r="J10" s="14"/>
    </row>
    <row r="11" spans="1:11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1" ht="88.5" customHeight="1" x14ac:dyDescent="0.25">
      <c r="A12" s="595" t="s">
        <v>1136</v>
      </c>
      <c r="B12" s="595"/>
      <c r="C12" s="595"/>
      <c r="D12" s="595"/>
      <c r="E12" s="595"/>
      <c r="F12" s="595"/>
      <c r="G12" s="595"/>
      <c r="H12" s="595"/>
      <c r="I12" s="595"/>
      <c r="J12" s="595"/>
    </row>
    <row r="13" spans="1:11" ht="19.5" customHeight="1" x14ac:dyDescent="0.25">
      <c r="A13" s="593"/>
      <c r="B13" s="548" t="s">
        <v>16</v>
      </c>
      <c r="C13" s="547" t="s">
        <v>188</v>
      </c>
      <c r="D13" s="547"/>
      <c r="E13" s="547"/>
      <c r="F13" s="547"/>
      <c r="G13" s="547"/>
      <c r="H13" s="547"/>
      <c r="I13" s="547"/>
      <c r="J13" s="547"/>
    </row>
    <row r="14" spans="1:11" ht="30" x14ac:dyDescent="0.25">
      <c r="A14" s="594"/>
      <c r="B14" s="582"/>
      <c r="C14" s="121" t="s">
        <v>86</v>
      </c>
      <c r="D14" s="112" t="s">
        <v>87</v>
      </c>
      <c r="E14" s="113" t="s">
        <v>88</v>
      </c>
      <c r="F14" s="112" t="s">
        <v>89</v>
      </c>
      <c r="G14" s="113" t="s">
        <v>90</v>
      </c>
      <c r="H14" s="112" t="s">
        <v>91</v>
      </c>
      <c r="I14" s="112" t="s">
        <v>92</v>
      </c>
      <c r="J14" s="113" t="s">
        <v>93</v>
      </c>
    </row>
    <row r="15" spans="1:11" ht="23.25" customHeight="1" x14ac:dyDescent="0.25">
      <c r="A15" s="114" t="s">
        <v>834</v>
      </c>
      <c r="B15" s="317">
        <v>16</v>
      </c>
      <c r="C15" s="317">
        <v>4</v>
      </c>
      <c r="D15" s="317">
        <v>10</v>
      </c>
      <c r="E15" s="317">
        <v>1</v>
      </c>
      <c r="F15" s="318" t="s">
        <v>15</v>
      </c>
      <c r="G15" s="317">
        <v>1</v>
      </c>
      <c r="H15" s="318" t="s">
        <v>15</v>
      </c>
      <c r="I15" s="318" t="s">
        <v>15</v>
      </c>
      <c r="J15" s="321" t="s">
        <v>15</v>
      </c>
      <c r="K15" s="258"/>
    </row>
    <row r="16" spans="1:11" ht="18.75" customHeight="1" x14ac:dyDescent="0.25">
      <c r="A16" s="115" t="s">
        <v>162</v>
      </c>
      <c r="B16" s="176">
        <v>330609</v>
      </c>
      <c r="C16" s="176">
        <v>41216</v>
      </c>
      <c r="D16" s="176">
        <v>183375</v>
      </c>
      <c r="E16" s="176">
        <v>17050</v>
      </c>
      <c r="F16" s="322" t="s">
        <v>15</v>
      </c>
      <c r="G16" s="323">
        <v>88968</v>
      </c>
      <c r="H16" s="322" t="s">
        <v>15</v>
      </c>
      <c r="I16" s="322" t="s">
        <v>15</v>
      </c>
      <c r="J16" s="324" t="s">
        <v>15</v>
      </c>
    </row>
    <row r="17" spans="1:10" ht="18" customHeight="1" x14ac:dyDescent="0.25">
      <c r="A17" s="78" t="s">
        <v>159</v>
      </c>
      <c r="B17" s="177">
        <v>157787</v>
      </c>
      <c r="C17" s="177">
        <v>19865</v>
      </c>
      <c r="D17" s="177">
        <v>87233</v>
      </c>
      <c r="E17" s="177">
        <v>8289</v>
      </c>
      <c r="F17" s="325" t="s">
        <v>15</v>
      </c>
      <c r="G17" s="326">
        <v>42400</v>
      </c>
      <c r="H17" s="325" t="s">
        <v>15</v>
      </c>
      <c r="I17" s="325" t="s">
        <v>15</v>
      </c>
      <c r="J17" s="327" t="s">
        <v>15</v>
      </c>
    </row>
    <row r="18" spans="1:10" ht="19.5" customHeight="1" x14ac:dyDescent="0.25">
      <c r="A18" s="122" t="s">
        <v>163</v>
      </c>
      <c r="B18" s="178">
        <v>172822</v>
      </c>
      <c r="C18" s="178">
        <v>21351</v>
      </c>
      <c r="D18" s="178">
        <v>96142</v>
      </c>
      <c r="E18" s="178">
        <v>8761</v>
      </c>
      <c r="F18" s="328" t="s">
        <v>15</v>
      </c>
      <c r="G18" s="329">
        <v>46568</v>
      </c>
      <c r="H18" s="328" t="s">
        <v>15</v>
      </c>
      <c r="I18" s="328" t="s">
        <v>15</v>
      </c>
      <c r="J18" s="330" t="s">
        <v>15</v>
      </c>
    </row>
  </sheetData>
  <mergeCells count="8">
    <mergeCell ref="A13:A14"/>
    <mergeCell ref="B13:B14"/>
    <mergeCell ref="C13:J13"/>
    <mergeCell ref="A2:J2"/>
    <mergeCell ref="A3:A4"/>
    <mergeCell ref="B3:B4"/>
    <mergeCell ref="C3:J3"/>
    <mergeCell ref="A12:J12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59" orientation="landscape" useFirstPageNumber="1" verticalDpi="0" r:id="rId1"/>
  <headerFooter>
    <oddHeader>&amp;C&amp;"Times New Roman,курсив"Всероссийская перепись населения 2020 года</oddHeader>
    <oddFooter>&amp;C&amp;"Times New Roman,курсив"Численность и размещение населения Томской области&amp;G&amp;R&amp;P</oddFooter>
  </headerFooter>
  <legacy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V28"/>
  <sheetViews>
    <sheetView workbookViewId="0">
      <selection activeCell="F15" sqref="F15"/>
    </sheetView>
  </sheetViews>
  <sheetFormatPr defaultRowHeight="15" x14ac:dyDescent="0.25"/>
  <cols>
    <col min="1" max="1" width="18.42578125" customWidth="1"/>
    <col min="2" max="2" width="13.85546875" customWidth="1"/>
    <col min="3" max="13" width="8.7109375" customWidth="1"/>
  </cols>
  <sheetData>
    <row r="1" spans="1:22" ht="15.75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599"/>
      <c r="M1" s="599"/>
    </row>
    <row r="2" spans="1:22" ht="39.75" customHeight="1" x14ac:dyDescent="0.25">
      <c r="A2" s="600" t="s">
        <v>1061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</row>
    <row r="3" spans="1:22" ht="7.5" customHeight="1" x14ac:dyDescent="0.25">
      <c r="A3" s="10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22" ht="15.75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"/>
    </row>
    <row r="5" spans="1:22" ht="23.25" customHeight="1" x14ac:dyDescent="0.25">
      <c r="A5" s="601"/>
      <c r="B5" s="549" t="s">
        <v>16</v>
      </c>
      <c r="C5" s="549" t="s">
        <v>807</v>
      </c>
      <c r="D5" s="549"/>
      <c r="E5" s="549"/>
      <c r="F5" s="549"/>
      <c r="G5" s="549"/>
      <c r="H5" s="549"/>
      <c r="I5" s="549"/>
      <c r="J5" s="549"/>
      <c r="K5" s="549"/>
      <c r="L5" s="549"/>
      <c r="M5" s="528"/>
    </row>
    <row r="6" spans="1:22" ht="39.75" customHeight="1" x14ac:dyDescent="0.25">
      <c r="A6" s="601"/>
      <c r="B6" s="549"/>
      <c r="C6" s="43" t="s">
        <v>212</v>
      </c>
      <c r="D6" s="43" t="s">
        <v>74</v>
      </c>
      <c r="E6" s="43" t="s">
        <v>213</v>
      </c>
      <c r="F6" s="43" t="s">
        <v>214</v>
      </c>
      <c r="G6" s="43" t="s">
        <v>76</v>
      </c>
      <c r="H6" s="43" t="s">
        <v>215</v>
      </c>
      <c r="I6" s="43" t="s">
        <v>216</v>
      </c>
      <c r="J6" s="43" t="s">
        <v>217</v>
      </c>
      <c r="K6" s="43" t="s">
        <v>218</v>
      </c>
      <c r="L6" s="43" t="s">
        <v>47</v>
      </c>
      <c r="M6" s="67" t="s">
        <v>219</v>
      </c>
    </row>
    <row r="7" spans="1:22" s="348" customFormat="1" ht="33.75" customHeight="1" x14ac:dyDescent="0.25">
      <c r="A7" s="455" t="s">
        <v>220</v>
      </c>
      <c r="B7" s="456">
        <v>112</v>
      </c>
      <c r="C7" s="457">
        <v>18</v>
      </c>
      <c r="D7" s="457">
        <v>23</v>
      </c>
      <c r="E7" s="457">
        <v>20</v>
      </c>
      <c r="F7" s="457">
        <v>14</v>
      </c>
      <c r="G7" s="457">
        <v>14</v>
      </c>
      <c r="H7" s="457">
        <v>3</v>
      </c>
      <c r="I7" s="457">
        <v>2</v>
      </c>
      <c r="J7" s="457">
        <v>9</v>
      </c>
      <c r="K7" s="457">
        <v>6</v>
      </c>
      <c r="L7" s="457">
        <v>3</v>
      </c>
      <c r="M7" s="458" t="s">
        <v>15</v>
      </c>
    </row>
    <row r="8" spans="1:22" s="8" customFormat="1" ht="33.75" customHeight="1" x14ac:dyDescent="0.25">
      <c r="A8" s="123" t="s">
        <v>22</v>
      </c>
      <c r="B8" s="333">
        <v>270606</v>
      </c>
      <c r="C8" s="333">
        <v>5066</v>
      </c>
      <c r="D8" s="333">
        <v>17047</v>
      </c>
      <c r="E8" s="333">
        <v>24589</v>
      </c>
      <c r="F8" s="333">
        <v>25109</v>
      </c>
      <c r="G8" s="333">
        <v>35029</v>
      </c>
      <c r="H8" s="333">
        <v>10722</v>
      </c>
      <c r="I8" s="333">
        <v>8981</v>
      </c>
      <c r="J8" s="333">
        <v>53619</v>
      </c>
      <c r="K8" s="333">
        <v>49927</v>
      </c>
      <c r="L8" s="333">
        <v>40517</v>
      </c>
      <c r="M8" s="142" t="s">
        <v>15</v>
      </c>
      <c r="N8" s="6"/>
      <c r="O8" s="6"/>
      <c r="P8" s="6"/>
      <c r="Q8" s="6"/>
      <c r="R8" s="6"/>
      <c r="S8" s="6"/>
      <c r="T8" s="6"/>
      <c r="U8" s="6"/>
      <c r="V8" s="6"/>
    </row>
    <row r="9" spans="1:22" ht="25.5" customHeight="1" x14ac:dyDescent="0.25">
      <c r="A9" s="116" t="s">
        <v>13</v>
      </c>
      <c r="B9" s="334">
        <v>129926</v>
      </c>
      <c r="C9" s="334">
        <v>2615</v>
      </c>
      <c r="D9" s="334">
        <v>8616</v>
      </c>
      <c r="E9" s="334">
        <v>12245</v>
      </c>
      <c r="F9" s="334">
        <v>12295</v>
      </c>
      <c r="G9" s="334">
        <v>17160</v>
      </c>
      <c r="H9" s="334">
        <v>5297</v>
      </c>
      <c r="I9" s="334">
        <v>4237</v>
      </c>
      <c r="J9" s="334">
        <v>25373</v>
      </c>
      <c r="K9" s="334">
        <v>23260</v>
      </c>
      <c r="L9" s="334">
        <v>18828</v>
      </c>
      <c r="M9" s="143" t="s">
        <v>15</v>
      </c>
      <c r="N9" s="6"/>
    </row>
    <row r="10" spans="1:22" ht="24.75" customHeight="1" x14ac:dyDescent="0.25">
      <c r="A10" s="117" t="s">
        <v>14</v>
      </c>
      <c r="B10" s="335">
        <v>140680</v>
      </c>
      <c r="C10" s="335">
        <v>2451</v>
      </c>
      <c r="D10" s="335">
        <v>8431</v>
      </c>
      <c r="E10" s="335">
        <v>12344</v>
      </c>
      <c r="F10" s="335">
        <v>12814</v>
      </c>
      <c r="G10" s="335">
        <v>17869</v>
      </c>
      <c r="H10" s="335">
        <v>5425</v>
      </c>
      <c r="I10" s="335">
        <v>4744</v>
      </c>
      <c r="J10" s="335">
        <v>28246</v>
      </c>
      <c r="K10" s="335">
        <v>26667</v>
      </c>
      <c r="L10" s="335">
        <v>21689</v>
      </c>
      <c r="M10" s="179" t="s">
        <v>15</v>
      </c>
      <c r="N10" s="6"/>
    </row>
    <row r="11" spans="1:22" ht="15.7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6"/>
    </row>
    <row r="12" spans="1:22" ht="15.7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6"/>
    </row>
    <row r="13" spans="1:22" ht="15.75" x14ac:dyDescent="0.25">
      <c r="B13" s="2"/>
      <c r="N13" s="6"/>
    </row>
    <row r="14" spans="1:22" ht="15.75" x14ac:dyDescent="0.25">
      <c r="B14" s="2"/>
      <c r="N14" s="6"/>
    </row>
    <row r="15" spans="1:22" x14ac:dyDescent="0.25">
      <c r="B15" s="331"/>
    </row>
    <row r="16" spans="1:22" x14ac:dyDescent="0.25">
      <c r="B16" s="331"/>
    </row>
    <row r="17" spans="2:12" x14ac:dyDescent="0.25">
      <c r="B17" s="331"/>
    </row>
    <row r="18" spans="2:12" ht="21" x14ac:dyDescent="0.35">
      <c r="B18" s="331"/>
      <c r="C18" s="332"/>
      <c r="D18" s="332"/>
      <c r="E18" s="332"/>
      <c r="F18" s="332"/>
      <c r="G18" s="332"/>
      <c r="H18" s="332"/>
      <c r="I18" s="332"/>
      <c r="J18" s="332"/>
      <c r="K18" s="332"/>
      <c r="L18" s="332"/>
    </row>
    <row r="19" spans="2:12" x14ac:dyDescent="0.25">
      <c r="B19" s="331"/>
    </row>
    <row r="20" spans="2:12" x14ac:dyDescent="0.25">
      <c r="B20" s="331"/>
    </row>
    <row r="21" spans="2:12" x14ac:dyDescent="0.25">
      <c r="B21" s="331"/>
    </row>
    <row r="22" spans="2:12" x14ac:dyDescent="0.25">
      <c r="B22" s="331"/>
    </row>
    <row r="23" spans="2:12" x14ac:dyDescent="0.25">
      <c r="B23" s="331"/>
    </row>
    <row r="24" spans="2:12" x14ac:dyDescent="0.25">
      <c r="B24" s="331"/>
    </row>
    <row r="25" spans="2:12" x14ac:dyDescent="0.25">
      <c r="B25" s="331"/>
    </row>
    <row r="26" spans="2:12" x14ac:dyDescent="0.25">
      <c r="B26" s="331"/>
    </row>
    <row r="27" spans="2:12" x14ac:dyDescent="0.25">
      <c r="B27" s="331"/>
    </row>
    <row r="28" spans="2:12" x14ac:dyDescent="0.25">
      <c r="B28" s="331"/>
    </row>
  </sheetData>
  <mergeCells count="5">
    <mergeCell ref="L1:M1"/>
    <mergeCell ref="A2:M2"/>
    <mergeCell ref="A5:A6"/>
    <mergeCell ref="B5:B6"/>
    <mergeCell ref="C5:M5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60" orientation="landscape" useFirstPageNumber="1" r:id="rId1"/>
  <headerFooter>
    <oddHeader>&amp;C&amp;"Times New Roman,курсив"Всероссийская перепись населения 2020 года</oddHeader>
    <oddFooter>&amp;L&amp;P&amp;C&amp;"Times New Roman,курсив"Численность  и размещение  населения Томской  области&amp;G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A203"/>
  <sheetViews>
    <sheetView topLeftCell="A13" workbookViewId="0">
      <selection sqref="A1:O1"/>
    </sheetView>
  </sheetViews>
  <sheetFormatPr defaultRowHeight="15.75" x14ac:dyDescent="0.25"/>
  <cols>
    <col min="1" max="1" width="27.28515625" style="26" customWidth="1"/>
    <col min="2" max="2" width="7.85546875" style="25" customWidth="1"/>
    <col min="3" max="3" width="7.28515625" style="25" customWidth="1"/>
    <col min="4" max="4" width="7" style="25" customWidth="1"/>
    <col min="5" max="5" width="6.28515625" style="25" customWidth="1"/>
    <col min="6" max="6" width="6.42578125" style="25" customWidth="1"/>
    <col min="7" max="7" width="6.85546875" style="25" customWidth="1"/>
    <col min="8" max="8" width="7.28515625" style="25" customWidth="1"/>
    <col min="9" max="9" width="8.140625" style="25" customWidth="1"/>
    <col min="10" max="10" width="7.42578125" style="25" customWidth="1"/>
    <col min="11" max="11" width="7.7109375" style="25" customWidth="1"/>
    <col min="12" max="12" width="7.28515625" style="25" customWidth="1"/>
    <col min="13" max="13" width="8" style="25" customWidth="1"/>
    <col min="14" max="14" width="7.7109375" style="25" customWidth="1"/>
    <col min="15" max="15" width="8.28515625" style="25" customWidth="1"/>
  </cols>
  <sheetData>
    <row r="1" spans="1:27" ht="78" customHeight="1" x14ac:dyDescent="0.25">
      <c r="A1" s="611" t="s">
        <v>1051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611"/>
      <c r="M1" s="611"/>
      <c r="N1" s="611"/>
      <c r="O1" s="611"/>
    </row>
    <row r="2" spans="1:27" ht="18.75" customHeight="1" x14ac:dyDescent="0.25">
      <c r="A2" s="609" t="s">
        <v>817</v>
      </c>
      <c r="B2" s="605" t="s">
        <v>23</v>
      </c>
      <c r="C2" s="605" t="s">
        <v>24</v>
      </c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6"/>
    </row>
    <row r="3" spans="1:27" ht="19.5" customHeight="1" x14ac:dyDescent="0.25">
      <c r="A3" s="609"/>
      <c r="B3" s="605"/>
      <c r="C3" s="605" t="s">
        <v>8</v>
      </c>
      <c r="D3" s="605" t="s">
        <v>185</v>
      </c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6"/>
    </row>
    <row r="4" spans="1:27" ht="43.5" customHeight="1" x14ac:dyDescent="0.25">
      <c r="A4" s="609"/>
      <c r="B4" s="605"/>
      <c r="C4" s="605"/>
      <c r="D4" s="45" t="s">
        <v>73</v>
      </c>
      <c r="E4" s="45" t="s">
        <v>25</v>
      </c>
      <c r="F4" s="45" t="s">
        <v>26</v>
      </c>
      <c r="G4" s="45" t="s">
        <v>27</v>
      </c>
      <c r="H4" s="45" t="s">
        <v>28</v>
      </c>
      <c r="I4" s="45" t="s">
        <v>29</v>
      </c>
      <c r="J4" s="45" t="s">
        <v>30</v>
      </c>
      <c r="K4" s="45" t="s">
        <v>74</v>
      </c>
      <c r="L4" s="45" t="s">
        <v>75</v>
      </c>
      <c r="M4" s="45" t="s">
        <v>76</v>
      </c>
      <c r="N4" s="45" t="s">
        <v>77</v>
      </c>
      <c r="O4" s="129" t="s">
        <v>78</v>
      </c>
    </row>
    <row r="5" spans="1:27" ht="21.75" customHeight="1" x14ac:dyDescent="0.25">
      <c r="A5" s="604" t="s">
        <v>7</v>
      </c>
      <c r="B5" s="604"/>
      <c r="C5" s="604"/>
      <c r="D5" s="604"/>
      <c r="E5" s="604"/>
      <c r="F5" s="604"/>
      <c r="G5" s="604"/>
      <c r="H5" s="604"/>
      <c r="I5" s="604"/>
      <c r="J5" s="604"/>
      <c r="K5" s="604"/>
      <c r="L5" s="604"/>
      <c r="M5" s="604"/>
      <c r="N5" s="604"/>
      <c r="O5" s="604"/>
    </row>
    <row r="6" spans="1:27" s="6" customFormat="1" ht="31.5" customHeight="1" x14ac:dyDescent="0.25">
      <c r="A6" s="127" t="s">
        <v>221</v>
      </c>
      <c r="B6" s="459">
        <v>571</v>
      </c>
      <c r="C6" s="459">
        <v>27</v>
      </c>
      <c r="D6" s="459">
        <v>31</v>
      </c>
      <c r="E6" s="459">
        <v>21</v>
      </c>
      <c r="F6" s="459">
        <v>43</v>
      </c>
      <c r="G6" s="459">
        <v>46</v>
      </c>
      <c r="H6" s="459">
        <v>75</v>
      </c>
      <c r="I6" s="459">
        <v>83</v>
      </c>
      <c r="J6" s="459">
        <v>123</v>
      </c>
      <c r="K6" s="459">
        <v>58</v>
      </c>
      <c r="L6" s="459">
        <v>36</v>
      </c>
      <c r="M6" s="459">
        <v>7</v>
      </c>
      <c r="N6" s="459">
        <v>5</v>
      </c>
      <c r="O6" s="462">
        <v>16</v>
      </c>
      <c r="P6"/>
    </row>
    <row r="7" spans="1:27" s="8" customFormat="1" ht="19.5" customHeight="1" x14ac:dyDescent="0.25">
      <c r="A7" s="124" t="s">
        <v>888</v>
      </c>
      <c r="B7" s="346">
        <v>304896</v>
      </c>
      <c r="C7" s="346" t="s">
        <v>15</v>
      </c>
      <c r="D7" s="346">
        <v>83</v>
      </c>
      <c r="E7" s="346">
        <v>166</v>
      </c>
      <c r="F7" s="346">
        <v>761</v>
      </c>
      <c r="G7" s="346">
        <v>1724</v>
      </c>
      <c r="H7" s="346">
        <v>5644</v>
      </c>
      <c r="I7" s="346">
        <v>12233</v>
      </c>
      <c r="J7" s="346">
        <v>40184</v>
      </c>
      <c r="K7" s="346">
        <v>40261</v>
      </c>
      <c r="L7" s="346">
        <v>48781</v>
      </c>
      <c r="M7" s="346">
        <v>17283</v>
      </c>
      <c r="N7" s="346">
        <v>22296</v>
      </c>
      <c r="O7" s="347">
        <v>115480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8" customHeight="1" x14ac:dyDescent="0.25">
      <c r="A8" s="125" t="s">
        <v>159</v>
      </c>
      <c r="B8" s="346">
        <v>145842</v>
      </c>
      <c r="C8" s="346" t="s">
        <v>15</v>
      </c>
      <c r="D8" s="346">
        <v>56</v>
      </c>
      <c r="E8" s="346">
        <v>94</v>
      </c>
      <c r="F8" s="346">
        <v>426</v>
      </c>
      <c r="G8" s="346">
        <v>920</v>
      </c>
      <c r="H8" s="346">
        <v>3007</v>
      </c>
      <c r="I8" s="346">
        <v>6193</v>
      </c>
      <c r="J8" s="346">
        <v>20012</v>
      </c>
      <c r="K8" s="346">
        <v>19633</v>
      </c>
      <c r="L8" s="346">
        <v>23636</v>
      </c>
      <c r="M8" s="346">
        <v>8180</v>
      </c>
      <c r="N8" s="346">
        <v>10546</v>
      </c>
      <c r="O8" s="347">
        <v>53139</v>
      </c>
      <c r="P8" s="6"/>
    </row>
    <row r="9" spans="1:27" ht="18.75" customHeight="1" x14ac:dyDescent="0.25">
      <c r="A9" s="126" t="s">
        <v>163</v>
      </c>
      <c r="B9" s="460">
        <v>159054</v>
      </c>
      <c r="C9" s="460" t="s">
        <v>15</v>
      </c>
      <c r="D9" s="460">
        <v>27</v>
      </c>
      <c r="E9" s="460">
        <v>72</v>
      </c>
      <c r="F9" s="460">
        <v>335</v>
      </c>
      <c r="G9" s="460">
        <v>804</v>
      </c>
      <c r="H9" s="460">
        <v>2637</v>
      </c>
      <c r="I9" s="460">
        <v>6040</v>
      </c>
      <c r="J9" s="460">
        <v>20172</v>
      </c>
      <c r="K9" s="460">
        <v>20628</v>
      </c>
      <c r="L9" s="460">
        <v>25145</v>
      </c>
      <c r="M9" s="460">
        <v>9103</v>
      </c>
      <c r="N9" s="460">
        <v>11750</v>
      </c>
      <c r="O9" s="461">
        <v>62341</v>
      </c>
      <c r="P9" s="6"/>
      <c r="X9" s="17"/>
    </row>
    <row r="10" spans="1:27" s="6" customFormat="1" ht="32.25" customHeight="1" x14ac:dyDescent="0.25">
      <c r="A10" s="128" t="s">
        <v>79</v>
      </c>
      <c r="B10" s="459">
        <v>18</v>
      </c>
      <c r="C10" s="459" t="s">
        <v>15</v>
      </c>
      <c r="D10" s="459">
        <v>1</v>
      </c>
      <c r="E10" s="459" t="s">
        <v>15</v>
      </c>
      <c r="F10" s="459">
        <v>1</v>
      </c>
      <c r="G10" s="459">
        <v>3</v>
      </c>
      <c r="H10" s="459" t="s">
        <v>15</v>
      </c>
      <c r="I10" s="459">
        <v>3</v>
      </c>
      <c r="J10" s="459">
        <v>3</v>
      </c>
      <c r="K10" s="459">
        <v>2</v>
      </c>
      <c r="L10" s="459" t="s">
        <v>15</v>
      </c>
      <c r="M10" s="459">
        <v>2</v>
      </c>
      <c r="N10" s="459" t="s">
        <v>15</v>
      </c>
      <c r="O10" s="462">
        <v>3</v>
      </c>
    </row>
    <row r="11" spans="1:27" s="8" customFormat="1" ht="21.75" customHeight="1" x14ac:dyDescent="0.25">
      <c r="A11" s="124" t="s">
        <v>888</v>
      </c>
      <c r="B11" s="346">
        <v>27944</v>
      </c>
      <c r="C11" s="346" t="s">
        <v>15</v>
      </c>
      <c r="D11" s="346">
        <v>2</v>
      </c>
      <c r="E11" s="346" t="s">
        <v>15</v>
      </c>
      <c r="F11" s="346">
        <v>11</v>
      </c>
      <c r="G11" s="346">
        <v>109</v>
      </c>
      <c r="H11" s="346" t="s">
        <v>15</v>
      </c>
      <c r="I11" s="346">
        <v>413</v>
      </c>
      <c r="J11" s="346">
        <v>986</v>
      </c>
      <c r="K11" s="346">
        <v>1338</v>
      </c>
      <c r="L11" s="346" t="s">
        <v>15</v>
      </c>
      <c r="M11" s="346">
        <v>5874</v>
      </c>
      <c r="N11" s="346" t="s">
        <v>15</v>
      </c>
      <c r="O11" s="347">
        <v>19211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8" customHeight="1" x14ac:dyDescent="0.25">
      <c r="A12" s="125" t="s">
        <v>159</v>
      </c>
      <c r="B12" s="346">
        <v>12990</v>
      </c>
      <c r="C12" s="346" t="s">
        <v>15</v>
      </c>
      <c r="D12" s="346">
        <v>1</v>
      </c>
      <c r="E12" s="346" t="s">
        <v>15</v>
      </c>
      <c r="F12" s="346">
        <v>7</v>
      </c>
      <c r="G12" s="346">
        <v>63</v>
      </c>
      <c r="H12" s="346" t="s">
        <v>15</v>
      </c>
      <c r="I12" s="346">
        <v>219</v>
      </c>
      <c r="J12" s="346">
        <v>481</v>
      </c>
      <c r="K12" s="346">
        <v>637</v>
      </c>
      <c r="L12" s="346" t="s">
        <v>15</v>
      </c>
      <c r="M12" s="346">
        <v>2683</v>
      </c>
      <c r="N12" s="346" t="s">
        <v>15</v>
      </c>
      <c r="O12" s="347">
        <v>8899</v>
      </c>
      <c r="P12" s="6"/>
    </row>
    <row r="13" spans="1:27" ht="20.25" customHeight="1" x14ac:dyDescent="0.25">
      <c r="A13" s="126" t="s">
        <v>163</v>
      </c>
      <c r="B13" s="346">
        <v>14954</v>
      </c>
      <c r="C13" s="346" t="s">
        <v>15</v>
      </c>
      <c r="D13" s="346">
        <v>1</v>
      </c>
      <c r="E13" s="346" t="s">
        <v>15</v>
      </c>
      <c r="F13" s="346">
        <v>4</v>
      </c>
      <c r="G13" s="346">
        <v>46</v>
      </c>
      <c r="H13" s="346" t="s">
        <v>15</v>
      </c>
      <c r="I13" s="346">
        <v>194</v>
      </c>
      <c r="J13" s="346">
        <v>505</v>
      </c>
      <c r="K13" s="346">
        <v>701</v>
      </c>
      <c r="L13" s="346" t="s">
        <v>15</v>
      </c>
      <c r="M13" s="346">
        <v>3191</v>
      </c>
      <c r="N13" s="346" t="s">
        <v>15</v>
      </c>
      <c r="O13" s="347">
        <v>10312</v>
      </c>
      <c r="P13" s="6"/>
    </row>
    <row r="14" spans="1:27" s="208" customFormat="1" ht="19.5" customHeight="1" x14ac:dyDescent="0.25">
      <c r="A14" s="604" t="s">
        <v>193</v>
      </c>
      <c r="B14" s="604"/>
      <c r="C14" s="604"/>
      <c r="D14" s="604"/>
      <c r="E14" s="604"/>
      <c r="F14" s="604"/>
      <c r="G14" s="604"/>
      <c r="H14" s="604"/>
      <c r="I14" s="604"/>
      <c r="J14" s="604"/>
      <c r="K14" s="604"/>
      <c r="L14" s="604"/>
      <c r="M14" s="604"/>
      <c r="N14" s="604"/>
      <c r="O14" s="604"/>
      <c r="P14" s="207"/>
    </row>
    <row r="15" spans="1:27" s="6" customFormat="1" ht="30" customHeight="1" x14ac:dyDescent="0.25">
      <c r="A15" s="128" t="s">
        <v>191</v>
      </c>
      <c r="B15" s="459">
        <v>7</v>
      </c>
      <c r="C15" s="459" t="s">
        <v>15</v>
      </c>
      <c r="D15" s="459" t="s">
        <v>15</v>
      </c>
      <c r="E15" s="459" t="s">
        <v>15</v>
      </c>
      <c r="F15" s="459" t="s">
        <v>15</v>
      </c>
      <c r="G15" s="459" t="s">
        <v>15</v>
      </c>
      <c r="H15" s="459" t="s">
        <v>15</v>
      </c>
      <c r="I15" s="459" t="s">
        <v>15</v>
      </c>
      <c r="J15" s="459">
        <v>2</v>
      </c>
      <c r="K15" s="459">
        <v>1</v>
      </c>
      <c r="L15" s="459" t="s">
        <v>15</v>
      </c>
      <c r="M15" s="459">
        <v>2</v>
      </c>
      <c r="N15" s="459" t="s">
        <v>15</v>
      </c>
      <c r="O15" s="462">
        <v>2</v>
      </c>
    </row>
    <row r="16" spans="1:27" s="8" customFormat="1" ht="19.5" customHeight="1" x14ac:dyDescent="0.25">
      <c r="A16" s="124" t="s">
        <v>888</v>
      </c>
      <c r="B16" s="346">
        <v>20775</v>
      </c>
      <c r="C16" s="346" t="s">
        <v>15</v>
      </c>
      <c r="D16" s="346" t="s">
        <v>15</v>
      </c>
      <c r="E16" s="346" t="s">
        <v>15</v>
      </c>
      <c r="F16" s="346" t="s">
        <v>15</v>
      </c>
      <c r="G16" s="346" t="s">
        <v>15</v>
      </c>
      <c r="H16" s="346" t="s">
        <v>15</v>
      </c>
      <c r="I16" s="346" t="s">
        <v>15</v>
      </c>
      <c r="J16" s="346">
        <v>506</v>
      </c>
      <c r="K16" s="346">
        <v>626</v>
      </c>
      <c r="L16" s="346" t="s">
        <v>15</v>
      </c>
      <c r="M16" s="346">
        <v>5874</v>
      </c>
      <c r="N16" s="346" t="s">
        <v>15</v>
      </c>
      <c r="O16" s="347">
        <v>13769</v>
      </c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9.5" customHeight="1" x14ac:dyDescent="0.25">
      <c r="A17" s="125" t="s">
        <v>159</v>
      </c>
      <c r="B17" s="346">
        <v>9573</v>
      </c>
      <c r="C17" s="346" t="s">
        <v>15</v>
      </c>
      <c r="D17" s="346" t="s">
        <v>15</v>
      </c>
      <c r="E17" s="346" t="s">
        <v>15</v>
      </c>
      <c r="F17" s="346" t="s">
        <v>15</v>
      </c>
      <c r="G17" s="346" t="s">
        <v>15</v>
      </c>
      <c r="H17" s="346" t="s">
        <v>15</v>
      </c>
      <c r="I17" s="346" t="s">
        <v>15</v>
      </c>
      <c r="J17" s="346">
        <v>243</v>
      </c>
      <c r="K17" s="346">
        <v>294</v>
      </c>
      <c r="L17" s="346" t="s">
        <v>15</v>
      </c>
      <c r="M17" s="346">
        <v>2683</v>
      </c>
      <c r="N17" s="346" t="s">
        <v>15</v>
      </c>
      <c r="O17" s="347">
        <v>6353</v>
      </c>
      <c r="P17" s="6"/>
    </row>
    <row r="18" spans="1:27" ht="18.75" customHeight="1" x14ac:dyDescent="0.25">
      <c r="A18" s="126" t="s">
        <v>163</v>
      </c>
      <c r="B18" s="460">
        <v>11202</v>
      </c>
      <c r="C18" s="460" t="s">
        <v>15</v>
      </c>
      <c r="D18" s="460" t="s">
        <v>15</v>
      </c>
      <c r="E18" s="460" t="s">
        <v>15</v>
      </c>
      <c r="F18" s="460" t="s">
        <v>15</v>
      </c>
      <c r="G18" s="460" t="s">
        <v>15</v>
      </c>
      <c r="H18" s="460" t="s">
        <v>15</v>
      </c>
      <c r="I18" s="460" t="s">
        <v>15</v>
      </c>
      <c r="J18" s="460">
        <v>263</v>
      </c>
      <c r="K18" s="460">
        <v>332</v>
      </c>
      <c r="L18" s="460" t="s">
        <v>15</v>
      </c>
      <c r="M18" s="460">
        <v>3191</v>
      </c>
      <c r="N18" s="460" t="s">
        <v>15</v>
      </c>
      <c r="O18" s="461">
        <v>7416</v>
      </c>
      <c r="P18" s="6"/>
    </row>
    <row r="19" spans="1:27" ht="18.75" customHeight="1" x14ac:dyDescent="0.25">
      <c r="A19" s="133"/>
      <c r="B19" s="230"/>
      <c r="C19" s="230"/>
      <c r="D19" s="230"/>
      <c r="E19" s="230"/>
      <c r="F19" s="230"/>
      <c r="G19" s="230"/>
      <c r="H19" s="230"/>
      <c r="I19" s="230"/>
      <c r="J19" s="230"/>
      <c r="K19" s="230"/>
      <c r="L19" s="230"/>
      <c r="M19" s="230"/>
      <c r="N19" s="230"/>
      <c r="O19" s="231"/>
      <c r="P19" s="6"/>
    </row>
    <row r="20" spans="1:27" ht="18.75" customHeight="1" x14ac:dyDescent="0.25">
      <c r="A20" s="607" t="s">
        <v>1043</v>
      </c>
      <c r="B20" s="607"/>
      <c r="C20" s="607"/>
      <c r="D20" s="607"/>
      <c r="E20" s="607"/>
      <c r="F20" s="607"/>
      <c r="G20" s="607"/>
      <c r="H20" s="607"/>
      <c r="I20" s="607"/>
      <c r="J20" s="607"/>
      <c r="K20" s="607"/>
      <c r="L20" s="607"/>
      <c r="M20" s="607"/>
      <c r="N20" s="607"/>
      <c r="O20" s="607"/>
      <c r="P20" s="6"/>
    </row>
    <row r="21" spans="1:27" ht="18.75" customHeight="1" x14ac:dyDescent="0.25">
      <c r="A21" s="609" t="s">
        <v>817</v>
      </c>
      <c r="B21" s="605" t="s">
        <v>23</v>
      </c>
      <c r="C21" s="605" t="s">
        <v>24</v>
      </c>
      <c r="D21" s="605"/>
      <c r="E21" s="605"/>
      <c r="F21" s="605"/>
      <c r="G21" s="605"/>
      <c r="H21" s="605"/>
      <c r="I21" s="605"/>
      <c r="J21" s="605"/>
      <c r="K21" s="605"/>
      <c r="L21" s="605"/>
      <c r="M21" s="605"/>
      <c r="N21" s="605"/>
      <c r="O21" s="606"/>
      <c r="P21" s="6"/>
    </row>
    <row r="22" spans="1:27" ht="18.75" customHeight="1" x14ac:dyDescent="0.25">
      <c r="A22" s="609"/>
      <c r="B22" s="605"/>
      <c r="C22" s="605" t="s">
        <v>8</v>
      </c>
      <c r="D22" s="605" t="s">
        <v>185</v>
      </c>
      <c r="E22" s="605"/>
      <c r="F22" s="605"/>
      <c r="G22" s="605"/>
      <c r="H22" s="605"/>
      <c r="I22" s="605"/>
      <c r="J22" s="605"/>
      <c r="K22" s="605"/>
      <c r="L22" s="605"/>
      <c r="M22" s="605"/>
      <c r="N22" s="605"/>
      <c r="O22" s="606"/>
      <c r="P22" s="6"/>
    </row>
    <row r="23" spans="1:27" ht="37.5" customHeight="1" x14ac:dyDescent="0.25">
      <c r="A23" s="609"/>
      <c r="B23" s="605"/>
      <c r="C23" s="605"/>
      <c r="D23" s="45" t="s">
        <v>73</v>
      </c>
      <c r="E23" s="45" t="s">
        <v>25</v>
      </c>
      <c r="F23" s="45" t="s">
        <v>26</v>
      </c>
      <c r="G23" s="45" t="s">
        <v>27</v>
      </c>
      <c r="H23" s="45" t="s">
        <v>28</v>
      </c>
      <c r="I23" s="45" t="s">
        <v>29</v>
      </c>
      <c r="J23" s="45" t="s">
        <v>30</v>
      </c>
      <c r="K23" s="45" t="s">
        <v>74</v>
      </c>
      <c r="L23" s="45" t="s">
        <v>75</v>
      </c>
      <c r="M23" s="45" t="s">
        <v>76</v>
      </c>
      <c r="N23" s="45" t="s">
        <v>77</v>
      </c>
      <c r="O23" s="129" t="s">
        <v>78</v>
      </c>
      <c r="P23" s="6"/>
    </row>
    <row r="24" spans="1:27" s="208" customFormat="1" ht="22.5" customHeight="1" x14ac:dyDescent="0.25">
      <c r="A24" s="604" t="s">
        <v>192</v>
      </c>
      <c r="B24" s="604"/>
      <c r="C24" s="604"/>
      <c r="D24" s="604"/>
      <c r="E24" s="604"/>
      <c r="F24" s="604"/>
      <c r="G24" s="604"/>
      <c r="H24" s="604"/>
      <c r="I24" s="604"/>
      <c r="J24" s="604"/>
      <c r="K24" s="604"/>
      <c r="L24" s="604"/>
      <c r="M24" s="604"/>
      <c r="N24" s="604"/>
      <c r="O24" s="604"/>
      <c r="P24" s="6"/>
    </row>
    <row r="25" spans="1:27" s="6" customFormat="1" ht="30.75" customHeight="1" x14ac:dyDescent="0.25">
      <c r="A25" s="128" t="s">
        <v>191</v>
      </c>
      <c r="B25" s="459">
        <v>6</v>
      </c>
      <c r="C25" s="459" t="s">
        <v>15</v>
      </c>
      <c r="D25" s="459" t="s">
        <v>15</v>
      </c>
      <c r="E25" s="459" t="s">
        <v>15</v>
      </c>
      <c r="F25" s="459">
        <v>1</v>
      </c>
      <c r="G25" s="459">
        <v>2</v>
      </c>
      <c r="H25" s="459" t="s">
        <v>15</v>
      </c>
      <c r="I25" s="459">
        <v>2</v>
      </c>
      <c r="J25" s="459">
        <v>1</v>
      </c>
      <c r="K25" s="459" t="s">
        <v>15</v>
      </c>
      <c r="L25" s="459" t="s">
        <v>15</v>
      </c>
      <c r="M25" s="459" t="s">
        <v>15</v>
      </c>
      <c r="N25" s="459" t="s">
        <v>15</v>
      </c>
      <c r="O25" s="462" t="s">
        <v>15</v>
      </c>
      <c r="P25" s="207"/>
    </row>
    <row r="26" spans="1:27" s="8" customFormat="1" ht="15.75" customHeight="1" x14ac:dyDescent="0.25">
      <c r="A26" s="131" t="s">
        <v>22</v>
      </c>
      <c r="B26" s="346">
        <v>846</v>
      </c>
      <c r="C26" s="346" t="s">
        <v>15</v>
      </c>
      <c r="D26" s="346" t="s">
        <v>15</v>
      </c>
      <c r="E26" s="346" t="s">
        <v>15</v>
      </c>
      <c r="F26" s="346">
        <v>11</v>
      </c>
      <c r="G26" s="346">
        <v>82</v>
      </c>
      <c r="H26" s="346" t="s">
        <v>15</v>
      </c>
      <c r="I26" s="346">
        <v>273</v>
      </c>
      <c r="J26" s="346">
        <v>480</v>
      </c>
      <c r="K26" s="346" t="s">
        <v>15</v>
      </c>
      <c r="L26" s="346" t="s">
        <v>15</v>
      </c>
      <c r="M26" s="346" t="s">
        <v>15</v>
      </c>
      <c r="N26" s="346" t="s">
        <v>15</v>
      </c>
      <c r="O26" s="347" t="s">
        <v>15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5" x14ac:dyDescent="0.25">
      <c r="A27" s="125" t="s">
        <v>156</v>
      </c>
      <c r="B27" s="346">
        <v>432</v>
      </c>
      <c r="C27" s="346" t="s">
        <v>15</v>
      </c>
      <c r="D27" s="346" t="s">
        <v>15</v>
      </c>
      <c r="E27" s="346" t="s">
        <v>15</v>
      </c>
      <c r="F27" s="346">
        <v>7</v>
      </c>
      <c r="G27" s="346">
        <v>49</v>
      </c>
      <c r="H27" s="346" t="s">
        <v>15</v>
      </c>
      <c r="I27" s="346">
        <v>138</v>
      </c>
      <c r="J27" s="346">
        <v>238</v>
      </c>
      <c r="K27" s="346" t="s">
        <v>15</v>
      </c>
      <c r="L27" s="346" t="s">
        <v>15</v>
      </c>
      <c r="M27" s="346" t="s">
        <v>15</v>
      </c>
      <c r="N27" s="346" t="s">
        <v>15</v>
      </c>
      <c r="O27" s="347" t="s">
        <v>15</v>
      </c>
      <c r="P27" s="6"/>
    </row>
    <row r="28" spans="1:27" ht="15" x14ac:dyDescent="0.25">
      <c r="A28" s="126" t="s">
        <v>157</v>
      </c>
      <c r="B28" s="346">
        <v>414</v>
      </c>
      <c r="C28" s="346" t="s">
        <v>15</v>
      </c>
      <c r="D28" s="346" t="s">
        <v>15</v>
      </c>
      <c r="E28" s="346" t="s">
        <v>15</v>
      </c>
      <c r="F28" s="346">
        <v>4</v>
      </c>
      <c r="G28" s="346">
        <v>33</v>
      </c>
      <c r="H28" s="346" t="s">
        <v>15</v>
      </c>
      <c r="I28" s="346">
        <v>135</v>
      </c>
      <c r="J28" s="346">
        <v>242</v>
      </c>
      <c r="K28" s="346" t="s">
        <v>15</v>
      </c>
      <c r="L28" s="346" t="s">
        <v>15</v>
      </c>
      <c r="M28" s="346" t="s">
        <v>15</v>
      </c>
      <c r="N28" s="346" t="s">
        <v>15</v>
      </c>
      <c r="O28" s="347" t="s">
        <v>15</v>
      </c>
      <c r="P28" s="6"/>
    </row>
    <row r="29" spans="1:27" s="208" customFormat="1" ht="19.5" customHeight="1" x14ac:dyDescent="0.25">
      <c r="A29" s="604" t="s">
        <v>84</v>
      </c>
      <c r="B29" s="604"/>
      <c r="C29" s="604"/>
      <c r="D29" s="604"/>
      <c r="E29" s="604"/>
      <c r="F29" s="604"/>
      <c r="G29" s="604"/>
      <c r="H29" s="604"/>
      <c r="I29" s="604"/>
      <c r="J29" s="604"/>
      <c r="K29" s="604"/>
      <c r="L29" s="604"/>
      <c r="M29" s="604"/>
      <c r="N29" s="604"/>
      <c r="O29" s="604"/>
      <c r="P29" s="6"/>
    </row>
    <row r="30" spans="1:27" s="6" customFormat="1" ht="30" customHeight="1" x14ac:dyDescent="0.25">
      <c r="A30" s="128" t="s">
        <v>191</v>
      </c>
      <c r="B30" s="459">
        <v>553</v>
      </c>
      <c r="C30" s="459">
        <v>27</v>
      </c>
      <c r="D30" s="459">
        <v>30</v>
      </c>
      <c r="E30" s="459">
        <v>21</v>
      </c>
      <c r="F30" s="459">
        <v>42</v>
      </c>
      <c r="G30" s="459">
        <v>43</v>
      </c>
      <c r="H30" s="459">
        <v>75</v>
      </c>
      <c r="I30" s="459">
        <v>80</v>
      </c>
      <c r="J30" s="459">
        <v>120</v>
      </c>
      <c r="K30" s="459">
        <v>56</v>
      </c>
      <c r="L30" s="459">
        <v>36</v>
      </c>
      <c r="M30" s="459">
        <v>5</v>
      </c>
      <c r="N30" s="459">
        <v>5</v>
      </c>
      <c r="O30" s="462">
        <v>13</v>
      </c>
      <c r="P30" s="207"/>
    </row>
    <row r="31" spans="1:27" s="8" customFormat="1" ht="18" customHeight="1" x14ac:dyDescent="0.25">
      <c r="A31" s="131" t="s">
        <v>22</v>
      </c>
      <c r="B31" s="346">
        <v>276952</v>
      </c>
      <c r="C31" s="346" t="s">
        <v>15</v>
      </c>
      <c r="D31" s="346">
        <v>81</v>
      </c>
      <c r="E31" s="346">
        <v>166</v>
      </c>
      <c r="F31" s="346">
        <v>750</v>
      </c>
      <c r="G31" s="346">
        <v>1615</v>
      </c>
      <c r="H31" s="346">
        <v>5644</v>
      </c>
      <c r="I31" s="346">
        <v>11820</v>
      </c>
      <c r="J31" s="346">
        <v>39198</v>
      </c>
      <c r="K31" s="346">
        <v>38923</v>
      </c>
      <c r="L31" s="346">
        <v>48781</v>
      </c>
      <c r="M31" s="346">
        <v>11409</v>
      </c>
      <c r="N31" s="346">
        <v>22296</v>
      </c>
      <c r="O31" s="347">
        <v>96269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5" x14ac:dyDescent="0.25">
      <c r="A32" s="130" t="s">
        <v>13</v>
      </c>
      <c r="B32" s="346">
        <v>132852</v>
      </c>
      <c r="C32" s="346" t="s">
        <v>15</v>
      </c>
      <c r="D32" s="346">
        <v>55</v>
      </c>
      <c r="E32" s="346">
        <v>94</v>
      </c>
      <c r="F32" s="346">
        <v>419</v>
      </c>
      <c r="G32" s="346">
        <v>857</v>
      </c>
      <c r="H32" s="346">
        <v>3007</v>
      </c>
      <c r="I32" s="346">
        <v>5974</v>
      </c>
      <c r="J32" s="346">
        <v>19531</v>
      </c>
      <c r="K32" s="346">
        <v>18996</v>
      </c>
      <c r="L32" s="346">
        <v>23636</v>
      </c>
      <c r="M32" s="346">
        <v>5497</v>
      </c>
      <c r="N32" s="346">
        <v>10546</v>
      </c>
      <c r="O32" s="347">
        <v>44240</v>
      </c>
      <c r="P32" s="6"/>
    </row>
    <row r="33" spans="1:27" ht="15" x14ac:dyDescent="0.25">
      <c r="A33" s="130" t="s">
        <v>14</v>
      </c>
      <c r="B33" s="460">
        <v>144100</v>
      </c>
      <c r="C33" s="460" t="s">
        <v>15</v>
      </c>
      <c r="D33" s="460">
        <v>26</v>
      </c>
      <c r="E33" s="460">
        <v>72</v>
      </c>
      <c r="F33" s="460">
        <v>331</v>
      </c>
      <c r="G33" s="460">
        <v>758</v>
      </c>
      <c r="H33" s="460">
        <v>2637</v>
      </c>
      <c r="I33" s="460">
        <v>5846</v>
      </c>
      <c r="J33" s="460">
        <v>19667</v>
      </c>
      <c r="K33" s="460">
        <v>19927</v>
      </c>
      <c r="L33" s="460">
        <v>25145</v>
      </c>
      <c r="M33" s="460">
        <v>5912</v>
      </c>
      <c r="N33" s="460">
        <v>11750</v>
      </c>
      <c r="O33" s="461">
        <v>52029</v>
      </c>
      <c r="P33" s="6"/>
    </row>
    <row r="34" spans="1:27" ht="42" customHeight="1" x14ac:dyDescent="0.25">
      <c r="A34" s="128" t="s">
        <v>80</v>
      </c>
      <c r="B34" s="459">
        <v>4</v>
      </c>
      <c r="C34" s="459" t="s">
        <v>15</v>
      </c>
      <c r="D34" s="459" t="s">
        <v>15</v>
      </c>
      <c r="E34" s="459" t="s">
        <v>15</v>
      </c>
      <c r="F34" s="459" t="s">
        <v>15</v>
      </c>
      <c r="G34" s="459" t="s">
        <v>15</v>
      </c>
      <c r="H34" s="459">
        <v>2</v>
      </c>
      <c r="I34" s="459">
        <v>1</v>
      </c>
      <c r="J34" s="459" t="s">
        <v>15</v>
      </c>
      <c r="K34" s="459" t="s">
        <v>15</v>
      </c>
      <c r="L34" s="459" t="s">
        <v>15</v>
      </c>
      <c r="M34" s="459" t="s">
        <v>15</v>
      </c>
      <c r="N34" s="459" t="s">
        <v>15</v>
      </c>
      <c r="O34" s="462">
        <v>1</v>
      </c>
      <c r="P34" s="6"/>
    </row>
    <row r="35" spans="1:27" s="8" customFormat="1" ht="18" customHeight="1" x14ac:dyDescent="0.25">
      <c r="A35" s="131" t="s">
        <v>22</v>
      </c>
      <c r="B35" s="346">
        <v>6333</v>
      </c>
      <c r="C35" s="346" t="s">
        <v>15</v>
      </c>
      <c r="D35" s="346" t="s">
        <v>15</v>
      </c>
      <c r="E35" s="346" t="s">
        <v>15</v>
      </c>
      <c r="F35" s="346" t="s">
        <v>15</v>
      </c>
      <c r="G35" s="346" t="s">
        <v>15</v>
      </c>
      <c r="H35" s="346">
        <v>154</v>
      </c>
      <c r="I35" s="346">
        <v>154</v>
      </c>
      <c r="J35" s="346" t="s">
        <v>15</v>
      </c>
      <c r="K35" s="346" t="s">
        <v>15</v>
      </c>
      <c r="L35" s="346" t="s">
        <v>15</v>
      </c>
      <c r="M35" s="346" t="s">
        <v>15</v>
      </c>
      <c r="N35" s="346" t="s">
        <v>15</v>
      </c>
      <c r="O35" s="347">
        <v>6025</v>
      </c>
      <c r="P35" s="6"/>
    </row>
    <row r="36" spans="1:27" ht="15" x14ac:dyDescent="0.25">
      <c r="A36" s="130" t="s">
        <v>13</v>
      </c>
      <c r="B36" s="346">
        <v>2921</v>
      </c>
      <c r="C36" s="346" t="s">
        <v>15</v>
      </c>
      <c r="D36" s="346" t="s">
        <v>15</v>
      </c>
      <c r="E36" s="346" t="s">
        <v>15</v>
      </c>
      <c r="F36" s="346" t="s">
        <v>15</v>
      </c>
      <c r="G36" s="346" t="s">
        <v>15</v>
      </c>
      <c r="H36" s="346">
        <v>91</v>
      </c>
      <c r="I36" s="346">
        <v>77</v>
      </c>
      <c r="J36" s="346" t="s">
        <v>15</v>
      </c>
      <c r="K36" s="346" t="s">
        <v>15</v>
      </c>
      <c r="L36" s="346" t="s">
        <v>15</v>
      </c>
      <c r="M36" s="346" t="s">
        <v>15</v>
      </c>
      <c r="N36" s="346" t="s">
        <v>15</v>
      </c>
      <c r="O36" s="347">
        <v>2753</v>
      </c>
      <c r="P36" s="6"/>
    </row>
    <row r="37" spans="1:27" ht="15" x14ac:dyDescent="0.25">
      <c r="A37" s="464" t="s">
        <v>14</v>
      </c>
      <c r="B37" s="460">
        <v>3412</v>
      </c>
      <c r="C37" s="460" t="s">
        <v>15</v>
      </c>
      <c r="D37" s="460" t="s">
        <v>15</v>
      </c>
      <c r="E37" s="460" t="s">
        <v>15</v>
      </c>
      <c r="F37" s="460" t="s">
        <v>15</v>
      </c>
      <c r="G37" s="460" t="s">
        <v>15</v>
      </c>
      <c r="H37" s="460">
        <v>63</v>
      </c>
      <c r="I37" s="460">
        <v>77</v>
      </c>
      <c r="J37" s="460" t="s">
        <v>15</v>
      </c>
      <c r="K37" s="460" t="s">
        <v>15</v>
      </c>
      <c r="L37" s="460" t="s">
        <v>15</v>
      </c>
      <c r="M37" s="460" t="s">
        <v>15</v>
      </c>
      <c r="N37" s="460" t="s">
        <v>15</v>
      </c>
      <c r="O37" s="461">
        <v>3272</v>
      </c>
      <c r="P37" s="8"/>
    </row>
    <row r="38" spans="1:27" ht="28.5" customHeight="1" x14ac:dyDescent="0.25">
      <c r="A38" s="463" t="s">
        <v>194</v>
      </c>
      <c r="B38" s="459">
        <v>547</v>
      </c>
      <c r="C38" s="459">
        <v>26</v>
      </c>
      <c r="D38" s="459">
        <v>30</v>
      </c>
      <c r="E38" s="459">
        <v>21</v>
      </c>
      <c r="F38" s="459">
        <v>41</v>
      </c>
      <c r="G38" s="459">
        <v>43</v>
      </c>
      <c r="H38" s="459">
        <v>73</v>
      </c>
      <c r="I38" s="459">
        <v>79</v>
      </c>
      <c r="J38" s="459">
        <v>120</v>
      </c>
      <c r="K38" s="459">
        <v>56</v>
      </c>
      <c r="L38" s="459">
        <v>36</v>
      </c>
      <c r="M38" s="459">
        <v>5</v>
      </c>
      <c r="N38" s="459">
        <v>5</v>
      </c>
      <c r="O38" s="462">
        <v>12</v>
      </c>
      <c r="P38" s="6"/>
    </row>
    <row r="39" spans="1:27" ht="15" customHeight="1" x14ac:dyDescent="0.25">
      <c r="A39" s="131" t="s">
        <v>22</v>
      </c>
      <c r="B39" s="346">
        <v>270606</v>
      </c>
      <c r="C39" s="346" t="s">
        <v>15</v>
      </c>
      <c r="D39" s="346">
        <v>81</v>
      </c>
      <c r="E39" s="346">
        <v>166</v>
      </c>
      <c r="F39" s="346">
        <v>737</v>
      </c>
      <c r="G39" s="346">
        <v>1615</v>
      </c>
      <c r="H39" s="346">
        <v>5490</v>
      </c>
      <c r="I39" s="346">
        <v>11666</v>
      </c>
      <c r="J39" s="346">
        <v>39198</v>
      </c>
      <c r="K39" s="346">
        <v>38923</v>
      </c>
      <c r="L39" s="346">
        <v>48781</v>
      </c>
      <c r="M39" s="346">
        <v>11409</v>
      </c>
      <c r="N39" s="346">
        <v>22296</v>
      </c>
      <c r="O39" s="347">
        <v>90244</v>
      </c>
      <c r="P39" s="6"/>
    </row>
    <row r="40" spans="1:27" ht="18.75" customHeight="1" x14ac:dyDescent="0.25">
      <c r="A40" s="125" t="s">
        <v>156</v>
      </c>
      <c r="B40" s="346">
        <v>129926</v>
      </c>
      <c r="C40" s="346" t="s">
        <v>15</v>
      </c>
      <c r="D40" s="346">
        <v>55</v>
      </c>
      <c r="E40" s="346">
        <v>94</v>
      </c>
      <c r="F40" s="346">
        <v>414</v>
      </c>
      <c r="G40" s="346">
        <v>857</v>
      </c>
      <c r="H40" s="346">
        <v>2916</v>
      </c>
      <c r="I40" s="346">
        <v>5897</v>
      </c>
      <c r="J40" s="346">
        <v>19531</v>
      </c>
      <c r="K40" s="346">
        <v>18996</v>
      </c>
      <c r="L40" s="346">
        <v>23636</v>
      </c>
      <c r="M40" s="346">
        <v>5497</v>
      </c>
      <c r="N40" s="346">
        <v>10546</v>
      </c>
      <c r="O40" s="347">
        <v>41487</v>
      </c>
      <c r="P40" s="6"/>
    </row>
    <row r="41" spans="1:27" ht="18.75" customHeight="1" x14ac:dyDescent="0.25">
      <c r="A41" s="126" t="s">
        <v>157</v>
      </c>
      <c r="B41" s="460">
        <v>140680</v>
      </c>
      <c r="C41" s="460" t="s">
        <v>15</v>
      </c>
      <c r="D41" s="460">
        <v>26</v>
      </c>
      <c r="E41" s="460">
        <v>72</v>
      </c>
      <c r="F41" s="460">
        <v>323</v>
      </c>
      <c r="G41" s="460">
        <v>758</v>
      </c>
      <c r="H41" s="460">
        <v>2574</v>
      </c>
      <c r="I41" s="460">
        <v>5769</v>
      </c>
      <c r="J41" s="460">
        <v>19667</v>
      </c>
      <c r="K41" s="460">
        <v>19927</v>
      </c>
      <c r="L41" s="460">
        <v>25145</v>
      </c>
      <c r="M41" s="460">
        <v>5912</v>
      </c>
      <c r="N41" s="460">
        <v>11750</v>
      </c>
      <c r="O41" s="461">
        <v>48757</v>
      </c>
      <c r="P41" s="6"/>
    </row>
    <row r="42" spans="1:27" ht="44.25" customHeight="1" x14ac:dyDescent="0.25">
      <c r="A42" s="607" t="s">
        <v>1043</v>
      </c>
      <c r="B42" s="607"/>
      <c r="C42" s="607"/>
      <c r="D42" s="607"/>
      <c r="E42" s="607"/>
      <c r="F42" s="607"/>
      <c r="G42" s="607"/>
      <c r="H42" s="607"/>
      <c r="I42" s="607"/>
      <c r="J42" s="607"/>
      <c r="K42" s="607"/>
      <c r="L42" s="607"/>
      <c r="M42" s="607"/>
      <c r="N42" s="607"/>
      <c r="O42" s="607"/>
      <c r="P42" s="6"/>
    </row>
    <row r="43" spans="1:27" ht="15.75" customHeight="1" x14ac:dyDescent="0.25">
      <c r="A43" s="609" t="s">
        <v>817</v>
      </c>
      <c r="B43" s="605" t="s">
        <v>23</v>
      </c>
      <c r="C43" s="605" t="s">
        <v>24</v>
      </c>
      <c r="D43" s="605"/>
      <c r="E43" s="605"/>
      <c r="F43" s="605"/>
      <c r="G43" s="605"/>
      <c r="H43" s="605"/>
      <c r="I43" s="605"/>
      <c r="J43" s="605"/>
      <c r="K43" s="605"/>
      <c r="L43" s="605"/>
      <c r="M43" s="605"/>
      <c r="N43" s="605"/>
      <c r="O43" s="606"/>
      <c r="P43" s="6"/>
    </row>
    <row r="44" spans="1:27" ht="18.75" customHeight="1" x14ac:dyDescent="0.25">
      <c r="A44" s="609"/>
      <c r="B44" s="605"/>
      <c r="C44" s="605" t="s">
        <v>8</v>
      </c>
      <c r="D44" s="605" t="s">
        <v>185</v>
      </c>
      <c r="E44" s="605"/>
      <c r="F44" s="605"/>
      <c r="G44" s="605"/>
      <c r="H44" s="605"/>
      <c r="I44" s="605"/>
      <c r="J44" s="605"/>
      <c r="K44" s="605"/>
      <c r="L44" s="605"/>
      <c r="M44" s="605"/>
      <c r="N44" s="605"/>
      <c r="O44" s="606"/>
      <c r="P44" s="6"/>
    </row>
    <row r="45" spans="1:27" ht="31.5" customHeight="1" x14ac:dyDescent="0.25">
      <c r="A45" s="609"/>
      <c r="B45" s="605"/>
      <c r="C45" s="605"/>
      <c r="D45" s="45" t="s">
        <v>73</v>
      </c>
      <c r="E45" s="45" t="s">
        <v>25</v>
      </c>
      <c r="F45" s="45" t="s">
        <v>26</v>
      </c>
      <c r="G45" s="45" t="s">
        <v>27</v>
      </c>
      <c r="H45" s="45" t="s">
        <v>28</v>
      </c>
      <c r="I45" s="45" t="s">
        <v>29</v>
      </c>
      <c r="J45" s="45" t="s">
        <v>30</v>
      </c>
      <c r="K45" s="45" t="s">
        <v>74</v>
      </c>
      <c r="L45" s="45" t="s">
        <v>75</v>
      </c>
      <c r="M45" s="45" t="s">
        <v>76</v>
      </c>
      <c r="N45" s="45" t="s">
        <v>77</v>
      </c>
      <c r="O45" s="129" t="s">
        <v>78</v>
      </c>
      <c r="P45" s="6"/>
    </row>
    <row r="46" spans="1:27" ht="45" customHeight="1" x14ac:dyDescent="0.25">
      <c r="A46" s="128" t="s">
        <v>81</v>
      </c>
      <c r="B46" s="459">
        <v>2</v>
      </c>
      <c r="C46" s="459">
        <v>1</v>
      </c>
      <c r="D46" s="459" t="s">
        <v>15</v>
      </c>
      <c r="E46" s="459" t="s">
        <v>15</v>
      </c>
      <c r="F46" s="459">
        <v>1</v>
      </c>
      <c r="G46" s="459" t="s">
        <v>15</v>
      </c>
      <c r="H46" s="459" t="s">
        <v>15</v>
      </c>
      <c r="I46" s="459" t="s">
        <v>15</v>
      </c>
      <c r="J46" s="459" t="s">
        <v>15</v>
      </c>
      <c r="K46" s="459" t="s">
        <v>15</v>
      </c>
      <c r="L46" s="459" t="s">
        <v>15</v>
      </c>
      <c r="M46" s="459" t="s">
        <v>15</v>
      </c>
      <c r="N46" s="459" t="s">
        <v>15</v>
      </c>
      <c r="O46" s="462" t="s">
        <v>15</v>
      </c>
      <c r="P46" s="6"/>
    </row>
    <row r="47" spans="1:27" ht="13.5" customHeight="1" x14ac:dyDescent="0.25">
      <c r="A47" s="131" t="s">
        <v>22</v>
      </c>
      <c r="B47" s="346">
        <v>13</v>
      </c>
      <c r="C47" s="346" t="s">
        <v>15</v>
      </c>
      <c r="D47" s="346" t="s">
        <v>15</v>
      </c>
      <c r="E47" s="346" t="s">
        <v>15</v>
      </c>
      <c r="F47" s="346">
        <v>13</v>
      </c>
      <c r="G47" s="346" t="s">
        <v>15</v>
      </c>
      <c r="H47" s="346" t="s">
        <v>15</v>
      </c>
      <c r="I47" s="346" t="s">
        <v>15</v>
      </c>
      <c r="J47" s="346" t="s">
        <v>15</v>
      </c>
      <c r="K47" s="346" t="s">
        <v>15</v>
      </c>
      <c r="L47" s="346" t="s">
        <v>15</v>
      </c>
      <c r="M47" s="346" t="s">
        <v>15</v>
      </c>
      <c r="N47" s="346" t="s">
        <v>15</v>
      </c>
      <c r="O47" s="347" t="s">
        <v>15</v>
      </c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3.5" customHeight="1" x14ac:dyDescent="0.25">
      <c r="A48" s="125" t="s">
        <v>156</v>
      </c>
      <c r="B48" s="346">
        <v>5</v>
      </c>
      <c r="C48" s="346" t="s">
        <v>15</v>
      </c>
      <c r="D48" s="346" t="s">
        <v>15</v>
      </c>
      <c r="E48" s="346" t="s">
        <v>15</v>
      </c>
      <c r="F48" s="346">
        <v>5</v>
      </c>
      <c r="G48" s="346" t="s">
        <v>15</v>
      </c>
      <c r="H48" s="346" t="s">
        <v>15</v>
      </c>
      <c r="I48" s="346" t="s">
        <v>15</v>
      </c>
      <c r="J48" s="346" t="s">
        <v>15</v>
      </c>
      <c r="K48" s="346" t="s">
        <v>15</v>
      </c>
      <c r="L48" s="346" t="s">
        <v>15</v>
      </c>
      <c r="M48" s="346" t="s">
        <v>15</v>
      </c>
      <c r="N48" s="346" t="s">
        <v>15</v>
      </c>
      <c r="O48" s="347" t="s">
        <v>15</v>
      </c>
      <c r="P48" s="6"/>
    </row>
    <row r="49" spans="1:27" ht="13.5" customHeight="1" x14ac:dyDescent="0.25">
      <c r="A49" s="126" t="s">
        <v>157</v>
      </c>
      <c r="B49" s="346">
        <v>8</v>
      </c>
      <c r="C49" s="346" t="s">
        <v>15</v>
      </c>
      <c r="D49" s="346" t="s">
        <v>15</v>
      </c>
      <c r="E49" s="346" t="s">
        <v>15</v>
      </c>
      <c r="F49" s="346">
        <v>8</v>
      </c>
      <c r="G49" s="346" t="s">
        <v>15</v>
      </c>
      <c r="H49" s="346" t="s">
        <v>15</v>
      </c>
      <c r="I49" s="346" t="s">
        <v>15</v>
      </c>
      <c r="J49" s="346" t="s">
        <v>15</v>
      </c>
      <c r="K49" s="346" t="s">
        <v>15</v>
      </c>
      <c r="L49" s="346" t="s">
        <v>15</v>
      </c>
      <c r="M49" s="346" t="s">
        <v>15</v>
      </c>
      <c r="N49" s="346" t="s">
        <v>15</v>
      </c>
      <c r="O49" s="347" t="s">
        <v>15</v>
      </c>
      <c r="P49" s="6"/>
    </row>
    <row r="50" spans="1:27" s="19" customFormat="1" ht="22.5" customHeight="1" x14ac:dyDescent="0.25">
      <c r="A50" s="604" t="s">
        <v>195</v>
      </c>
      <c r="B50" s="604"/>
      <c r="C50" s="604"/>
      <c r="D50" s="604"/>
      <c r="E50" s="604"/>
      <c r="F50" s="604"/>
      <c r="G50" s="604"/>
      <c r="H50" s="604"/>
      <c r="I50" s="604"/>
      <c r="J50" s="604"/>
      <c r="K50" s="604"/>
      <c r="L50" s="604"/>
      <c r="M50" s="604"/>
      <c r="N50" s="604"/>
      <c r="O50" s="604"/>
      <c r="P50" s="6"/>
    </row>
    <row r="51" spans="1:27" s="6" customFormat="1" ht="35.25" customHeight="1" x14ac:dyDescent="0.25">
      <c r="A51" s="128" t="s">
        <v>196</v>
      </c>
      <c r="B51" s="459">
        <v>8</v>
      </c>
      <c r="C51" s="459" t="s">
        <v>15</v>
      </c>
      <c r="D51" s="459" t="s">
        <v>15</v>
      </c>
      <c r="E51" s="459" t="s">
        <v>15</v>
      </c>
      <c r="F51" s="459">
        <v>1</v>
      </c>
      <c r="G51" s="459" t="s">
        <v>15</v>
      </c>
      <c r="H51" s="459">
        <v>2</v>
      </c>
      <c r="I51" s="459">
        <v>2</v>
      </c>
      <c r="J51" s="459">
        <v>2</v>
      </c>
      <c r="K51" s="459" t="s">
        <v>15</v>
      </c>
      <c r="L51" s="459" t="s">
        <v>15</v>
      </c>
      <c r="M51" s="459" t="s">
        <v>15</v>
      </c>
      <c r="N51" s="459" t="s">
        <v>15</v>
      </c>
      <c r="O51" s="462">
        <v>1</v>
      </c>
    </row>
    <row r="52" spans="1:27" s="8" customFormat="1" ht="13.5" customHeight="1" x14ac:dyDescent="0.25">
      <c r="A52" s="124" t="s">
        <v>22</v>
      </c>
      <c r="B52" s="346">
        <v>7605</v>
      </c>
      <c r="C52" s="346" t="s">
        <v>15</v>
      </c>
      <c r="D52" s="346" t="s">
        <v>15</v>
      </c>
      <c r="E52" s="346" t="s">
        <v>15</v>
      </c>
      <c r="F52" s="346">
        <v>23</v>
      </c>
      <c r="G52" s="346" t="s">
        <v>15</v>
      </c>
      <c r="H52" s="346">
        <v>158</v>
      </c>
      <c r="I52" s="346">
        <v>278</v>
      </c>
      <c r="J52" s="346">
        <v>560</v>
      </c>
      <c r="K52" s="346" t="s">
        <v>15</v>
      </c>
      <c r="L52" s="346" t="s">
        <v>15</v>
      </c>
      <c r="M52" s="346" t="s">
        <v>15</v>
      </c>
      <c r="N52" s="346" t="s">
        <v>15</v>
      </c>
      <c r="O52" s="347">
        <v>6586</v>
      </c>
      <c r="P52" s="207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3.5" customHeight="1" x14ac:dyDescent="0.25">
      <c r="A53" s="125" t="s">
        <v>156</v>
      </c>
      <c r="B53" s="346">
        <v>3618</v>
      </c>
      <c r="C53" s="346" t="s">
        <v>15</v>
      </c>
      <c r="D53" s="346" t="s">
        <v>15</v>
      </c>
      <c r="E53" s="346" t="s">
        <v>15</v>
      </c>
      <c r="F53" s="346">
        <v>12</v>
      </c>
      <c r="G53" s="346" t="s">
        <v>15</v>
      </c>
      <c r="H53" s="346">
        <v>85</v>
      </c>
      <c r="I53" s="346">
        <v>149</v>
      </c>
      <c r="J53" s="346">
        <v>297</v>
      </c>
      <c r="K53" s="346" t="s">
        <v>15</v>
      </c>
      <c r="L53" s="346" t="s">
        <v>15</v>
      </c>
      <c r="M53" s="346" t="s">
        <v>15</v>
      </c>
      <c r="N53" s="346" t="s">
        <v>15</v>
      </c>
      <c r="O53" s="347">
        <v>3075</v>
      </c>
      <c r="P53" s="6"/>
    </row>
    <row r="54" spans="1:27" ht="13.5" customHeight="1" x14ac:dyDescent="0.25">
      <c r="A54" s="126" t="s">
        <v>157</v>
      </c>
      <c r="B54" s="346">
        <v>3987</v>
      </c>
      <c r="C54" s="346" t="s">
        <v>15</v>
      </c>
      <c r="D54" s="346" t="s">
        <v>15</v>
      </c>
      <c r="E54" s="346" t="s">
        <v>15</v>
      </c>
      <c r="F54" s="346">
        <v>11</v>
      </c>
      <c r="G54" s="346" t="s">
        <v>15</v>
      </c>
      <c r="H54" s="346">
        <v>73</v>
      </c>
      <c r="I54" s="346">
        <v>129</v>
      </c>
      <c r="J54" s="346">
        <v>263</v>
      </c>
      <c r="K54" s="346" t="s">
        <v>15</v>
      </c>
      <c r="L54" s="346" t="s">
        <v>15</v>
      </c>
      <c r="M54" s="346" t="s">
        <v>15</v>
      </c>
      <c r="N54" s="346" t="s">
        <v>15</v>
      </c>
      <c r="O54" s="347">
        <v>3511</v>
      </c>
      <c r="P54" s="6"/>
    </row>
    <row r="55" spans="1:27" ht="18.75" customHeight="1" x14ac:dyDescent="0.25">
      <c r="A55" s="604" t="s">
        <v>197</v>
      </c>
      <c r="B55" s="604"/>
      <c r="C55" s="604"/>
      <c r="D55" s="604"/>
      <c r="E55" s="604"/>
      <c r="F55" s="604"/>
      <c r="G55" s="604"/>
      <c r="H55" s="604"/>
      <c r="I55" s="604"/>
      <c r="J55" s="604"/>
      <c r="K55" s="604"/>
      <c r="L55" s="604"/>
      <c r="M55" s="604"/>
      <c r="N55" s="604"/>
      <c r="O55" s="604"/>
      <c r="P55" s="6"/>
    </row>
    <row r="56" spans="1:27" s="6" customFormat="1" ht="30" customHeight="1" x14ac:dyDescent="0.25">
      <c r="A56" s="128" t="s">
        <v>196</v>
      </c>
      <c r="B56" s="459">
        <v>39</v>
      </c>
      <c r="C56" s="459">
        <v>2</v>
      </c>
      <c r="D56" s="459">
        <v>3</v>
      </c>
      <c r="E56" s="459">
        <v>1</v>
      </c>
      <c r="F56" s="459">
        <v>3</v>
      </c>
      <c r="G56" s="459">
        <v>3</v>
      </c>
      <c r="H56" s="459">
        <v>6</v>
      </c>
      <c r="I56" s="459">
        <v>8</v>
      </c>
      <c r="J56" s="459">
        <v>8</v>
      </c>
      <c r="K56" s="459">
        <v>3</v>
      </c>
      <c r="L56" s="459">
        <v>2</v>
      </c>
      <c r="M56" s="459" t="s">
        <v>15</v>
      </c>
      <c r="N56" s="459" t="s">
        <v>15</v>
      </c>
      <c r="O56" s="462" t="s">
        <v>15</v>
      </c>
    </row>
    <row r="57" spans="1:27" s="8" customFormat="1" ht="13.5" customHeight="1" x14ac:dyDescent="0.25">
      <c r="A57" s="131" t="s">
        <v>22</v>
      </c>
      <c r="B57" s="346">
        <v>8949</v>
      </c>
      <c r="C57" s="346" t="s">
        <v>15</v>
      </c>
      <c r="D57" s="346">
        <v>10</v>
      </c>
      <c r="E57" s="346">
        <v>10</v>
      </c>
      <c r="F57" s="346">
        <v>52</v>
      </c>
      <c r="G57" s="346">
        <v>126</v>
      </c>
      <c r="H57" s="346">
        <v>406</v>
      </c>
      <c r="I57" s="346">
        <v>1116</v>
      </c>
      <c r="J57" s="346">
        <v>2527</v>
      </c>
      <c r="K57" s="346">
        <v>2139</v>
      </c>
      <c r="L57" s="346">
        <v>2563</v>
      </c>
      <c r="M57" s="346" t="s">
        <v>15</v>
      </c>
      <c r="N57" s="346" t="s">
        <v>15</v>
      </c>
      <c r="O57" s="347" t="s">
        <v>15</v>
      </c>
      <c r="P57" s="6"/>
    </row>
    <row r="58" spans="1:27" s="8" customFormat="1" ht="13.5" customHeight="1" x14ac:dyDescent="0.25">
      <c r="A58" s="125" t="s">
        <v>156</v>
      </c>
      <c r="B58" s="346">
        <v>4397</v>
      </c>
      <c r="C58" s="346" t="s">
        <v>15</v>
      </c>
      <c r="D58" s="346">
        <v>7</v>
      </c>
      <c r="E58" s="346">
        <v>4</v>
      </c>
      <c r="F58" s="346">
        <v>24</v>
      </c>
      <c r="G58" s="346">
        <v>69</v>
      </c>
      <c r="H58" s="346">
        <v>206</v>
      </c>
      <c r="I58" s="346">
        <v>580</v>
      </c>
      <c r="J58" s="346">
        <v>1231</v>
      </c>
      <c r="K58" s="346">
        <v>1055</v>
      </c>
      <c r="L58" s="346">
        <v>1221</v>
      </c>
      <c r="M58" s="346" t="s">
        <v>15</v>
      </c>
      <c r="N58" s="346" t="s">
        <v>15</v>
      </c>
      <c r="O58" s="347" t="s">
        <v>15</v>
      </c>
      <c r="P58" s="6"/>
    </row>
    <row r="59" spans="1:27" s="8" customFormat="1" ht="13.5" customHeight="1" x14ac:dyDescent="0.25">
      <c r="A59" s="126" t="s">
        <v>157</v>
      </c>
      <c r="B59" s="346">
        <v>4552</v>
      </c>
      <c r="C59" s="346" t="s">
        <v>15</v>
      </c>
      <c r="D59" s="346">
        <v>3</v>
      </c>
      <c r="E59" s="346">
        <v>6</v>
      </c>
      <c r="F59" s="346">
        <v>28</v>
      </c>
      <c r="G59" s="346">
        <v>57</v>
      </c>
      <c r="H59" s="346">
        <v>200</v>
      </c>
      <c r="I59" s="346">
        <v>536</v>
      </c>
      <c r="J59" s="346">
        <v>1296</v>
      </c>
      <c r="K59" s="346">
        <v>1084</v>
      </c>
      <c r="L59" s="346">
        <v>1342</v>
      </c>
      <c r="M59" s="346" t="s">
        <v>15</v>
      </c>
      <c r="N59" s="346" t="s">
        <v>15</v>
      </c>
      <c r="O59" s="347" t="s">
        <v>15</v>
      </c>
      <c r="P59" s="6"/>
    </row>
    <row r="60" spans="1:27" s="8" customFormat="1" ht="16.5" customHeight="1" x14ac:dyDescent="0.25">
      <c r="A60" s="604" t="s">
        <v>37</v>
      </c>
      <c r="B60" s="604"/>
      <c r="C60" s="604"/>
      <c r="D60" s="604"/>
      <c r="E60" s="604"/>
      <c r="F60" s="604"/>
      <c r="G60" s="604"/>
      <c r="H60" s="604"/>
      <c r="I60" s="604"/>
      <c r="J60" s="604"/>
      <c r="K60" s="604"/>
      <c r="L60" s="604"/>
      <c r="M60" s="604"/>
      <c r="N60" s="604"/>
      <c r="O60" s="604"/>
      <c r="P60" s="6"/>
    </row>
    <row r="61" spans="1:27" s="8" customFormat="1" ht="33" customHeight="1" x14ac:dyDescent="0.25">
      <c r="A61" s="128" t="s">
        <v>196</v>
      </c>
      <c r="B61" s="459">
        <v>24</v>
      </c>
      <c r="C61" s="459">
        <v>1</v>
      </c>
      <c r="D61" s="459">
        <v>1</v>
      </c>
      <c r="E61" s="459" t="s">
        <v>15</v>
      </c>
      <c r="F61" s="459">
        <v>3</v>
      </c>
      <c r="G61" s="459">
        <v>3</v>
      </c>
      <c r="H61" s="459">
        <v>5</v>
      </c>
      <c r="I61" s="459">
        <v>3</v>
      </c>
      <c r="J61" s="459">
        <v>5</v>
      </c>
      <c r="K61" s="459">
        <v>1</v>
      </c>
      <c r="L61" s="459">
        <v>1</v>
      </c>
      <c r="M61" s="459" t="s">
        <v>15</v>
      </c>
      <c r="N61" s="459" t="s">
        <v>15</v>
      </c>
      <c r="O61" s="462">
        <v>1</v>
      </c>
      <c r="P61" s="6"/>
    </row>
    <row r="62" spans="1:27" s="8" customFormat="1" ht="13.5" customHeight="1" x14ac:dyDescent="0.25">
      <c r="A62" s="131" t="s">
        <v>22</v>
      </c>
      <c r="B62" s="346">
        <v>11399</v>
      </c>
      <c r="C62" s="346" t="s">
        <v>15</v>
      </c>
      <c r="D62" s="346">
        <v>5</v>
      </c>
      <c r="E62" s="346" t="s">
        <v>15</v>
      </c>
      <c r="F62" s="346">
        <v>52</v>
      </c>
      <c r="G62" s="346">
        <v>106</v>
      </c>
      <c r="H62" s="346">
        <v>439</v>
      </c>
      <c r="I62" s="346">
        <v>401</v>
      </c>
      <c r="J62" s="346">
        <v>2013</v>
      </c>
      <c r="K62" s="346">
        <v>665</v>
      </c>
      <c r="L62" s="346">
        <v>1453</v>
      </c>
      <c r="M62" s="346" t="s">
        <v>15</v>
      </c>
      <c r="N62" s="346" t="s">
        <v>15</v>
      </c>
      <c r="O62" s="347">
        <v>6265</v>
      </c>
      <c r="P62" s="6"/>
    </row>
    <row r="63" spans="1:27" s="8" customFormat="1" ht="13.5" customHeight="1" x14ac:dyDescent="0.25">
      <c r="A63" s="125" t="s">
        <v>156</v>
      </c>
      <c r="B63" s="346">
        <v>5562</v>
      </c>
      <c r="C63" s="346" t="s">
        <v>15</v>
      </c>
      <c r="D63" s="346">
        <v>3</v>
      </c>
      <c r="E63" s="346" t="s">
        <v>15</v>
      </c>
      <c r="F63" s="346">
        <v>31</v>
      </c>
      <c r="G63" s="346">
        <v>59</v>
      </c>
      <c r="H63" s="346">
        <v>224</v>
      </c>
      <c r="I63" s="346">
        <v>200</v>
      </c>
      <c r="J63" s="346">
        <v>1014</v>
      </c>
      <c r="K63" s="346">
        <v>333</v>
      </c>
      <c r="L63" s="346">
        <v>737</v>
      </c>
      <c r="M63" s="346" t="s">
        <v>15</v>
      </c>
      <c r="N63" s="346" t="s">
        <v>15</v>
      </c>
      <c r="O63" s="347">
        <v>2961</v>
      </c>
      <c r="P63" s="6"/>
    </row>
    <row r="64" spans="1:27" s="8" customFormat="1" ht="13.5" customHeight="1" x14ac:dyDescent="0.25">
      <c r="A64" s="125" t="s">
        <v>157</v>
      </c>
      <c r="B64" s="346">
        <v>5837</v>
      </c>
      <c r="C64" s="346" t="s">
        <v>15</v>
      </c>
      <c r="D64" s="346">
        <v>2</v>
      </c>
      <c r="E64" s="346" t="s">
        <v>15</v>
      </c>
      <c r="F64" s="346">
        <v>21</v>
      </c>
      <c r="G64" s="346">
        <v>47</v>
      </c>
      <c r="H64" s="346">
        <v>215</v>
      </c>
      <c r="I64" s="346">
        <v>201</v>
      </c>
      <c r="J64" s="346">
        <v>999</v>
      </c>
      <c r="K64" s="346">
        <v>332</v>
      </c>
      <c r="L64" s="346">
        <v>716</v>
      </c>
      <c r="M64" s="346" t="s">
        <v>15</v>
      </c>
      <c r="N64" s="346" t="s">
        <v>15</v>
      </c>
      <c r="O64" s="347">
        <v>3304</v>
      </c>
      <c r="P64" s="6"/>
    </row>
    <row r="65" spans="1:16" s="8" customFormat="1" ht="13.5" customHeight="1" x14ac:dyDescent="0.25">
      <c r="A65" s="466"/>
      <c r="B65" s="467"/>
      <c r="C65" s="467"/>
      <c r="D65" s="467"/>
      <c r="E65" s="467"/>
      <c r="F65" s="467"/>
      <c r="G65" s="467"/>
      <c r="H65" s="467"/>
      <c r="I65" s="467"/>
      <c r="J65" s="467"/>
      <c r="K65" s="467"/>
      <c r="L65" s="467"/>
      <c r="M65" s="467"/>
      <c r="N65" s="467"/>
      <c r="O65" s="467"/>
      <c r="P65" s="6"/>
    </row>
    <row r="66" spans="1:16" s="8" customFormat="1" ht="21.75" customHeight="1" x14ac:dyDescent="0.25">
      <c r="A66" s="607" t="s">
        <v>1043</v>
      </c>
      <c r="B66" s="607"/>
      <c r="C66" s="607"/>
      <c r="D66" s="607"/>
      <c r="E66" s="607"/>
      <c r="F66" s="607"/>
      <c r="G66" s="607"/>
      <c r="H66" s="607"/>
      <c r="I66" s="607"/>
      <c r="J66" s="607"/>
      <c r="K66" s="607"/>
      <c r="L66" s="607"/>
      <c r="M66" s="607"/>
      <c r="N66" s="607"/>
      <c r="O66" s="607"/>
      <c r="P66" s="6"/>
    </row>
    <row r="67" spans="1:16" s="8" customFormat="1" ht="16.5" customHeight="1" x14ac:dyDescent="0.25">
      <c r="A67" s="609" t="s">
        <v>817</v>
      </c>
      <c r="B67" s="605" t="s">
        <v>23</v>
      </c>
      <c r="C67" s="605" t="s">
        <v>24</v>
      </c>
      <c r="D67" s="605"/>
      <c r="E67" s="605"/>
      <c r="F67" s="605"/>
      <c r="G67" s="605"/>
      <c r="H67" s="605"/>
      <c r="I67" s="605"/>
      <c r="J67" s="605"/>
      <c r="K67" s="605"/>
      <c r="L67" s="605"/>
      <c r="M67" s="605"/>
      <c r="N67" s="605"/>
      <c r="O67" s="606"/>
      <c r="P67" s="6"/>
    </row>
    <row r="68" spans="1:16" s="8" customFormat="1" ht="16.5" customHeight="1" x14ac:dyDescent="0.25">
      <c r="A68" s="609"/>
      <c r="B68" s="605"/>
      <c r="C68" s="605" t="s">
        <v>8</v>
      </c>
      <c r="D68" s="605" t="s">
        <v>185</v>
      </c>
      <c r="E68" s="605"/>
      <c r="F68" s="605"/>
      <c r="G68" s="605"/>
      <c r="H68" s="605"/>
      <c r="I68" s="605"/>
      <c r="J68" s="605"/>
      <c r="K68" s="605"/>
      <c r="L68" s="605"/>
      <c r="M68" s="605"/>
      <c r="N68" s="605"/>
      <c r="O68" s="606"/>
      <c r="P68" s="6"/>
    </row>
    <row r="69" spans="1:16" s="8" customFormat="1" ht="37.5" customHeight="1" x14ac:dyDescent="0.25">
      <c r="A69" s="609"/>
      <c r="B69" s="605"/>
      <c r="C69" s="605"/>
      <c r="D69" s="45" t="s">
        <v>73</v>
      </c>
      <c r="E69" s="45" t="s">
        <v>25</v>
      </c>
      <c r="F69" s="45" t="s">
        <v>26</v>
      </c>
      <c r="G69" s="45" t="s">
        <v>27</v>
      </c>
      <c r="H69" s="45" t="s">
        <v>28</v>
      </c>
      <c r="I69" s="45" t="s">
        <v>29</v>
      </c>
      <c r="J69" s="45" t="s">
        <v>30</v>
      </c>
      <c r="K69" s="45" t="s">
        <v>74</v>
      </c>
      <c r="L69" s="45" t="s">
        <v>75</v>
      </c>
      <c r="M69" s="45" t="s">
        <v>76</v>
      </c>
      <c r="N69" s="45" t="s">
        <v>77</v>
      </c>
      <c r="O69" s="129" t="s">
        <v>78</v>
      </c>
      <c r="P69" s="6"/>
    </row>
    <row r="70" spans="1:16" s="19" customFormat="1" ht="20.25" customHeight="1" x14ac:dyDescent="0.25">
      <c r="A70" s="604" t="s">
        <v>198</v>
      </c>
      <c r="B70" s="612"/>
      <c r="C70" s="612"/>
      <c r="D70" s="612"/>
      <c r="E70" s="612"/>
      <c r="F70" s="612"/>
      <c r="G70" s="612"/>
      <c r="H70" s="612"/>
      <c r="I70" s="612"/>
      <c r="J70" s="612"/>
      <c r="K70" s="612"/>
      <c r="L70" s="612"/>
      <c r="M70" s="612"/>
      <c r="N70" s="612"/>
      <c r="O70" s="612"/>
      <c r="P70" s="6"/>
    </row>
    <row r="71" spans="1:16" s="6" customFormat="1" ht="31.5" customHeight="1" x14ac:dyDescent="0.25">
      <c r="A71" s="463" t="s">
        <v>221</v>
      </c>
      <c r="B71" s="460">
        <v>18</v>
      </c>
      <c r="C71" s="460">
        <v>1</v>
      </c>
      <c r="D71" s="460">
        <v>2</v>
      </c>
      <c r="E71" s="460">
        <v>2</v>
      </c>
      <c r="F71" s="460">
        <v>1</v>
      </c>
      <c r="G71" s="460" t="s">
        <v>15</v>
      </c>
      <c r="H71" s="460">
        <v>3</v>
      </c>
      <c r="I71" s="460">
        <v>2</v>
      </c>
      <c r="J71" s="460">
        <v>2</v>
      </c>
      <c r="K71" s="460">
        <v>2</v>
      </c>
      <c r="L71" s="460">
        <v>3</v>
      </c>
      <c r="M71" s="460" t="s">
        <v>15</v>
      </c>
      <c r="N71" s="460" t="s">
        <v>15</v>
      </c>
      <c r="O71" s="461" t="s">
        <v>15</v>
      </c>
    </row>
    <row r="72" spans="1:16" s="8" customFormat="1" ht="18" customHeight="1" x14ac:dyDescent="0.25">
      <c r="A72" s="124" t="s">
        <v>22</v>
      </c>
      <c r="B72" s="346">
        <v>6922</v>
      </c>
      <c r="C72" s="346" t="s">
        <v>15</v>
      </c>
      <c r="D72" s="346">
        <v>2</v>
      </c>
      <c r="E72" s="346">
        <v>14</v>
      </c>
      <c r="F72" s="346">
        <v>11</v>
      </c>
      <c r="G72" s="346" t="s">
        <v>15</v>
      </c>
      <c r="H72" s="346">
        <v>259</v>
      </c>
      <c r="I72" s="346">
        <v>294</v>
      </c>
      <c r="J72" s="346">
        <v>484</v>
      </c>
      <c r="K72" s="346">
        <v>1474</v>
      </c>
      <c r="L72" s="346">
        <v>4384</v>
      </c>
      <c r="M72" s="346" t="s">
        <v>15</v>
      </c>
      <c r="N72" s="346" t="s">
        <v>15</v>
      </c>
      <c r="O72" s="347" t="s">
        <v>15</v>
      </c>
      <c r="P72" s="6"/>
    </row>
    <row r="73" spans="1:16" ht="15" x14ac:dyDescent="0.25">
      <c r="A73" s="125" t="s">
        <v>156</v>
      </c>
      <c r="B73" s="346">
        <v>3513</v>
      </c>
      <c r="C73" s="346" t="s">
        <v>15</v>
      </c>
      <c r="D73" s="346">
        <v>2</v>
      </c>
      <c r="E73" s="346">
        <v>11</v>
      </c>
      <c r="F73" s="346">
        <v>9</v>
      </c>
      <c r="G73" s="346" t="s">
        <v>15</v>
      </c>
      <c r="H73" s="346">
        <v>151</v>
      </c>
      <c r="I73" s="346">
        <v>158</v>
      </c>
      <c r="J73" s="346">
        <v>258</v>
      </c>
      <c r="K73" s="346">
        <v>736</v>
      </c>
      <c r="L73" s="346">
        <v>2188</v>
      </c>
      <c r="M73" s="346" t="s">
        <v>15</v>
      </c>
      <c r="N73" s="346" t="s">
        <v>15</v>
      </c>
      <c r="O73" s="347" t="s">
        <v>15</v>
      </c>
      <c r="P73" s="207"/>
    </row>
    <row r="74" spans="1:16" ht="15" x14ac:dyDescent="0.25">
      <c r="A74" s="125" t="s">
        <v>157</v>
      </c>
      <c r="B74" s="346">
        <v>3409</v>
      </c>
      <c r="C74" s="346" t="s">
        <v>15</v>
      </c>
      <c r="D74" s="346" t="s">
        <v>15</v>
      </c>
      <c r="E74" s="346">
        <v>3</v>
      </c>
      <c r="F74" s="346">
        <v>2</v>
      </c>
      <c r="G74" s="346" t="s">
        <v>15</v>
      </c>
      <c r="H74" s="346">
        <v>108</v>
      </c>
      <c r="I74" s="346">
        <v>136</v>
      </c>
      <c r="J74" s="346">
        <v>226</v>
      </c>
      <c r="K74" s="346">
        <v>738</v>
      </c>
      <c r="L74" s="346">
        <v>2196</v>
      </c>
      <c r="M74" s="346" t="s">
        <v>15</v>
      </c>
      <c r="N74" s="346" t="s">
        <v>15</v>
      </c>
      <c r="O74" s="347" t="s">
        <v>15</v>
      </c>
      <c r="P74" s="6"/>
    </row>
    <row r="75" spans="1:16" ht="42.75" customHeight="1" x14ac:dyDescent="0.25">
      <c r="A75" s="132" t="s">
        <v>199</v>
      </c>
      <c r="B75" s="346">
        <v>1</v>
      </c>
      <c r="C75" s="346" t="s">
        <v>15</v>
      </c>
      <c r="D75" s="346" t="s">
        <v>15</v>
      </c>
      <c r="E75" s="346" t="s">
        <v>15</v>
      </c>
      <c r="F75" s="346" t="s">
        <v>15</v>
      </c>
      <c r="G75" s="346" t="s">
        <v>15</v>
      </c>
      <c r="H75" s="346">
        <v>1</v>
      </c>
      <c r="I75" s="346" t="s">
        <v>15</v>
      </c>
      <c r="J75" s="346" t="s">
        <v>15</v>
      </c>
      <c r="K75" s="346" t="s">
        <v>15</v>
      </c>
      <c r="L75" s="346" t="s">
        <v>15</v>
      </c>
      <c r="M75" s="346" t="s">
        <v>15</v>
      </c>
      <c r="N75" s="346" t="s">
        <v>15</v>
      </c>
      <c r="O75" s="347" t="s">
        <v>15</v>
      </c>
      <c r="P75" s="6"/>
    </row>
    <row r="76" spans="1:16" s="8" customFormat="1" ht="19.5" customHeight="1" x14ac:dyDescent="0.25">
      <c r="A76" s="131" t="s">
        <v>22</v>
      </c>
      <c r="B76" s="346">
        <v>90</v>
      </c>
      <c r="C76" s="346" t="s">
        <v>15</v>
      </c>
      <c r="D76" s="346" t="s">
        <v>15</v>
      </c>
      <c r="E76" s="346" t="s">
        <v>15</v>
      </c>
      <c r="F76" s="346" t="s">
        <v>15</v>
      </c>
      <c r="G76" s="346" t="s">
        <v>15</v>
      </c>
      <c r="H76" s="346">
        <v>90</v>
      </c>
      <c r="I76" s="346" t="s">
        <v>15</v>
      </c>
      <c r="J76" s="346" t="s">
        <v>15</v>
      </c>
      <c r="K76" s="346" t="s">
        <v>15</v>
      </c>
      <c r="L76" s="346" t="s">
        <v>15</v>
      </c>
      <c r="M76" s="346" t="s">
        <v>15</v>
      </c>
      <c r="N76" s="346" t="s">
        <v>15</v>
      </c>
      <c r="O76" s="347" t="s">
        <v>15</v>
      </c>
    </row>
    <row r="77" spans="1:16" ht="15" x14ac:dyDescent="0.25">
      <c r="A77" s="125" t="s">
        <v>156</v>
      </c>
      <c r="B77" s="346">
        <v>52</v>
      </c>
      <c r="C77" s="346" t="s">
        <v>15</v>
      </c>
      <c r="D77" s="346" t="s">
        <v>15</v>
      </c>
      <c r="E77" s="346" t="s">
        <v>15</v>
      </c>
      <c r="F77" s="346" t="s">
        <v>15</v>
      </c>
      <c r="G77" s="346" t="s">
        <v>15</v>
      </c>
      <c r="H77" s="346">
        <v>52</v>
      </c>
      <c r="I77" s="346" t="s">
        <v>15</v>
      </c>
      <c r="J77" s="346" t="s">
        <v>15</v>
      </c>
      <c r="K77" s="346" t="s">
        <v>15</v>
      </c>
      <c r="L77" s="346" t="s">
        <v>15</v>
      </c>
      <c r="M77" s="346" t="s">
        <v>15</v>
      </c>
      <c r="N77" s="346" t="s">
        <v>15</v>
      </c>
      <c r="O77" s="347" t="s">
        <v>15</v>
      </c>
      <c r="P77" s="6"/>
    </row>
    <row r="78" spans="1:16" ht="15" x14ac:dyDescent="0.25">
      <c r="A78" s="125" t="s">
        <v>157</v>
      </c>
      <c r="B78" s="346">
        <v>38</v>
      </c>
      <c r="C78" s="346" t="s">
        <v>15</v>
      </c>
      <c r="D78" s="346" t="s">
        <v>15</v>
      </c>
      <c r="E78" s="346" t="s">
        <v>15</v>
      </c>
      <c r="F78" s="346" t="s">
        <v>15</v>
      </c>
      <c r="G78" s="346" t="s">
        <v>15</v>
      </c>
      <c r="H78" s="346">
        <v>38</v>
      </c>
      <c r="I78" s="346" t="s">
        <v>15</v>
      </c>
      <c r="J78" s="346" t="s">
        <v>15</v>
      </c>
      <c r="K78" s="346" t="s">
        <v>15</v>
      </c>
      <c r="L78" s="346" t="s">
        <v>15</v>
      </c>
      <c r="M78" s="346" t="s">
        <v>15</v>
      </c>
      <c r="N78" s="346" t="s">
        <v>15</v>
      </c>
      <c r="O78" s="347" t="s">
        <v>15</v>
      </c>
      <c r="P78" s="6"/>
    </row>
    <row r="79" spans="1:16" ht="33" customHeight="1" x14ac:dyDescent="0.25">
      <c r="A79" s="128" t="s">
        <v>196</v>
      </c>
      <c r="B79" s="459">
        <v>16</v>
      </c>
      <c r="C79" s="459" t="s">
        <v>15</v>
      </c>
      <c r="D79" s="459">
        <v>2</v>
      </c>
      <c r="E79" s="459">
        <v>2</v>
      </c>
      <c r="F79" s="459">
        <v>1</v>
      </c>
      <c r="G79" s="459" t="s">
        <v>15</v>
      </c>
      <c r="H79" s="459">
        <v>2</v>
      </c>
      <c r="I79" s="459">
        <v>2</v>
      </c>
      <c r="J79" s="459">
        <v>2</v>
      </c>
      <c r="K79" s="459">
        <v>2</v>
      </c>
      <c r="L79" s="459">
        <v>3</v>
      </c>
      <c r="M79" s="459" t="s">
        <v>15</v>
      </c>
      <c r="N79" s="459" t="s">
        <v>15</v>
      </c>
      <c r="O79" s="462" t="s">
        <v>15</v>
      </c>
      <c r="P79" s="6"/>
    </row>
    <row r="80" spans="1:16" ht="15" x14ac:dyDescent="0.25">
      <c r="A80" s="131" t="s">
        <v>22</v>
      </c>
      <c r="B80" s="346">
        <v>6832</v>
      </c>
      <c r="C80" s="346" t="s">
        <v>15</v>
      </c>
      <c r="D80" s="346">
        <v>2</v>
      </c>
      <c r="E80" s="346">
        <v>14</v>
      </c>
      <c r="F80" s="346">
        <v>11</v>
      </c>
      <c r="G80" s="346" t="s">
        <v>15</v>
      </c>
      <c r="H80" s="346">
        <v>169</v>
      </c>
      <c r="I80" s="346">
        <v>294</v>
      </c>
      <c r="J80" s="346">
        <v>484</v>
      </c>
      <c r="K80" s="346">
        <v>1474</v>
      </c>
      <c r="L80" s="346">
        <v>4384</v>
      </c>
      <c r="M80" s="346" t="s">
        <v>15</v>
      </c>
      <c r="N80" s="346" t="s">
        <v>15</v>
      </c>
      <c r="O80" s="347" t="s">
        <v>15</v>
      </c>
      <c r="P80" s="6"/>
    </row>
    <row r="81" spans="1:27" ht="15" x14ac:dyDescent="0.25">
      <c r="A81" s="125" t="s">
        <v>156</v>
      </c>
      <c r="B81" s="346">
        <v>3461</v>
      </c>
      <c r="C81" s="346" t="s">
        <v>15</v>
      </c>
      <c r="D81" s="346">
        <v>2</v>
      </c>
      <c r="E81" s="346">
        <v>11</v>
      </c>
      <c r="F81" s="346">
        <v>9</v>
      </c>
      <c r="G81" s="346" t="s">
        <v>15</v>
      </c>
      <c r="H81" s="346">
        <v>99</v>
      </c>
      <c r="I81" s="346">
        <v>158</v>
      </c>
      <c r="J81" s="346">
        <v>258</v>
      </c>
      <c r="K81" s="346">
        <v>736</v>
      </c>
      <c r="L81" s="346">
        <v>2188</v>
      </c>
      <c r="M81" s="346" t="s">
        <v>15</v>
      </c>
      <c r="N81" s="346" t="s">
        <v>15</v>
      </c>
      <c r="O81" s="347" t="s">
        <v>15</v>
      </c>
      <c r="P81" s="6"/>
    </row>
    <row r="82" spans="1:27" ht="15" x14ac:dyDescent="0.25">
      <c r="A82" s="125" t="s">
        <v>157</v>
      </c>
      <c r="B82" s="346">
        <v>3371</v>
      </c>
      <c r="C82" s="346" t="s">
        <v>15</v>
      </c>
      <c r="D82" s="346" t="s">
        <v>15</v>
      </c>
      <c r="E82" s="346">
        <v>3</v>
      </c>
      <c r="F82" s="346">
        <v>2</v>
      </c>
      <c r="G82" s="346" t="s">
        <v>15</v>
      </c>
      <c r="H82" s="346">
        <v>70</v>
      </c>
      <c r="I82" s="346">
        <v>136</v>
      </c>
      <c r="J82" s="346">
        <v>226</v>
      </c>
      <c r="K82" s="346">
        <v>738</v>
      </c>
      <c r="L82" s="346">
        <v>2196</v>
      </c>
      <c r="M82" s="346" t="s">
        <v>15</v>
      </c>
      <c r="N82" s="346" t="s">
        <v>15</v>
      </c>
      <c r="O82" s="347" t="s">
        <v>15</v>
      </c>
      <c r="P82" s="6"/>
    </row>
    <row r="83" spans="1:27" s="306" customFormat="1" ht="45" x14ac:dyDescent="0.25">
      <c r="A83" s="128" t="s">
        <v>81</v>
      </c>
      <c r="B83" s="468">
        <v>1</v>
      </c>
      <c r="C83" s="468">
        <v>1</v>
      </c>
      <c r="D83" s="468" t="s">
        <v>15</v>
      </c>
      <c r="E83" s="468" t="s">
        <v>15</v>
      </c>
      <c r="F83" s="468" t="s">
        <v>15</v>
      </c>
      <c r="G83" s="468" t="s">
        <v>15</v>
      </c>
      <c r="H83" s="468" t="s">
        <v>15</v>
      </c>
      <c r="I83" s="468" t="s">
        <v>15</v>
      </c>
      <c r="J83" s="468" t="s">
        <v>15</v>
      </c>
      <c r="K83" s="468" t="s">
        <v>15</v>
      </c>
      <c r="L83" s="468" t="s">
        <v>15</v>
      </c>
      <c r="M83" s="468" t="s">
        <v>15</v>
      </c>
      <c r="N83" s="468" t="s">
        <v>15</v>
      </c>
      <c r="O83" s="470" t="s">
        <v>15</v>
      </c>
      <c r="P83" s="348"/>
    </row>
    <row r="84" spans="1:27" ht="15" x14ac:dyDescent="0.25">
      <c r="A84" s="131" t="s">
        <v>22</v>
      </c>
      <c r="B84" s="203" t="s">
        <v>15</v>
      </c>
      <c r="C84" s="203" t="s">
        <v>15</v>
      </c>
      <c r="D84" s="203" t="s">
        <v>15</v>
      </c>
      <c r="E84" s="203" t="s">
        <v>15</v>
      </c>
      <c r="F84" s="203" t="s">
        <v>15</v>
      </c>
      <c r="G84" s="203" t="s">
        <v>15</v>
      </c>
      <c r="H84" s="203" t="s">
        <v>15</v>
      </c>
      <c r="I84" s="203" t="s">
        <v>15</v>
      </c>
      <c r="J84" s="203" t="s">
        <v>15</v>
      </c>
      <c r="K84" s="203" t="s">
        <v>15</v>
      </c>
      <c r="L84" s="203" t="s">
        <v>15</v>
      </c>
      <c r="M84" s="203" t="s">
        <v>15</v>
      </c>
      <c r="N84" s="260" t="s">
        <v>15</v>
      </c>
      <c r="O84" s="261" t="s">
        <v>15</v>
      </c>
      <c r="P84" s="6"/>
    </row>
    <row r="85" spans="1:27" ht="15" x14ac:dyDescent="0.25">
      <c r="A85" s="125" t="s">
        <v>159</v>
      </c>
      <c r="B85" s="199" t="s">
        <v>15</v>
      </c>
      <c r="C85" s="199" t="s">
        <v>15</v>
      </c>
      <c r="D85" s="199" t="s">
        <v>15</v>
      </c>
      <c r="E85" s="199" t="s">
        <v>15</v>
      </c>
      <c r="F85" s="199" t="s">
        <v>15</v>
      </c>
      <c r="G85" s="199" t="s">
        <v>15</v>
      </c>
      <c r="H85" s="199" t="s">
        <v>15</v>
      </c>
      <c r="I85" s="199" t="s">
        <v>15</v>
      </c>
      <c r="J85" s="199" t="s">
        <v>15</v>
      </c>
      <c r="K85" s="199" t="s">
        <v>15</v>
      </c>
      <c r="L85" s="199" t="s">
        <v>15</v>
      </c>
      <c r="M85" s="199" t="s">
        <v>15</v>
      </c>
      <c r="N85" s="199" t="s">
        <v>15</v>
      </c>
      <c r="O85" s="200" t="s">
        <v>15</v>
      </c>
      <c r="P85" s="6"/>
    </row>
    <row r="86" spans="1:27" ht="15" x14ac:dyDescent="0.25">
      <c r="A86" s="126" t="s">
        <v>157</v>
      </c>
      <c r="B86" s="201" t="s">
        <v>15</v>
      </c>
      <c r="C86" s="201" t="s">
        <v>15</v>
      </c>
      <c r="D86" s="201" t="s">
        <v>15</v>
      </c>
      <c r="E86" s="201" t="s">
        <v>15</v>
      </c>
      <c r="F86" s="201" t="s">
        <v>15</v>
      </c>
      <c r="G86" s="201" t="s">
        <v>15</v>
      </c>
      <c r="H86" s="201" t="s">
        <v>15</v>
      </c>
      <c r="I86" s="201" t="s">
        <v>15</v>
      </c>
      <c r="J86" s="201" t="s">
        <v>15</v>
      </c>
      <c r="K86" s="201" t="s">
        <v>15</v>
      </c>
      <c r="L86" s="201" t="s">
        <v>15</v>
      </c>
      <c r="M86" s="201" t="s">
        <v>15</v>
      </c>
      <c r="N86" s="201" t="s">
        <v>15</v>
      </c>
      <c r="O86" s="202" t="s">
        <v>15</v>
      </c>
      <c r="P86" s="6"/>
    </row>
    <row r="87" spans="1:27" ht="15" x14ac:dyDescent="0.25">
      <c r="A87" s="133"/>
      <c r="B87" s="230"/>
      <c r="C87" s="230"/>
      <c r="D87" s="230"/>
      <c r="E87" s="230"/>
      <c r="F87" s="230"/>
      <c r="G87" s="230"/>
      <c r="H87" s="230"/>
      <c r="I87" s="230"/>
      <c r="J87" s="230"/>
      <c r="K87" s="230"/>
      <c r="L87" s="230"/>
      <c r="M87" s="230"/>
      <c r="N87" s="230"/>
      <c r="O87" s="230"/>
      <c r="P87" s="6"/>
    </row>
    <row r="88" spans="1:27" ht="15" x14ac:dyDescent="0.25">
      <c r="A88" s="133"/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6"/>
    </row>
    <row r="89" spans="1:27" ht="15" x14ac:dyDescent="0.25">
      <c r="A89" s="133"/>
      <c r="B89" s="230"/>
      <c r="C89" s="230"/>
      <c r="D89" s="230"/>
      <c r="E89" s="230"/>
      <c r="F89" s="230"/>
      <c r="G89" s="230"/>
      <c r="H89" s="230"/>
      <c r="I89" s="230"/>
      <c r="J89" s="230"/>
      <c r="K89" s="230"/>
      <c r="L89" s="230"/>
      <c r="M89" s="230"/>
      <c r="N89" s="230"/>
      <c r="O89" s="230"/>
      <c r="P89" s="8"/>
    </row>
    <row r="90" spans="1:27" ht="15" x14ac:dyDescent="0.25">
      <c r="A90" s="607" t="s">
        <v>1043</v>
      </c>
      <c r="B90" s="607"/>
      <c r="C90" s="607"/>
      <c r="D90" s="607"/>
      <c r="E90" s="607"/>
      <c r="F90" s="607"/>
      <c r="G90" s="607"/>
      <c r="H90" s="607"/>
      <c r="I90" s="607"/>
      <c r="J90" s="607"/>
      <c r="K90" s="607"/>
      <c r="L90" s="607"/>
      <c r="M90" s="607"/>
      <c r="N90" s="607"/>
      <c r="O90" s="607"/>
      <c r="P90" s="8"/>
    </row>
    <row r="91" spans="1:27" ht="15" x14ac:dyDescent="0.25">
      <c r="A91" s="609" t="s">
        <v>817</v>
      </c>
      <c r="B91" s="605" t="s">
        <v>23</v>
      </c>
      <c r="C91" s="605" t="s">
        <v>24</v>
      </c>
      <c r="D91" s="605"/>
      <c r="E91" s="605"/>
      <c r="F91" s="605"/>
      <c r="G91" s="605"/>
      <c r="H91" s="605"/>
      <c r="I91" s="605"/>
      <c r="J91" s="605"/>
      <c r="K91" s="605"/>
      <c r="L91" s="605"/>
      <c r="M91" s="605"/>
      <c r="N91" s="605"/>
      <c r="O91" s="606"/>
      <c r="P91" s="8"/>
    </row>
    <row r="92" spans="1:27" ht="15" x14ac:dyDescent="0.25">
      <c r="A92" s="609"/>
      <c r="B92" s="605"/>
      <c r="C92" s="605" t="s">
        <v>8</v>
      </c>
      <c r="D92" s="605" t="s">
        <v>185</v>
      </c>
      <c r="E92" s="605"/>
      <c r="F92" s="605"/>
      <c r="G92" s="605"/>
      <c r="H92" s="605"/>
      <c r="I92" s="605"/>
      <c r="J92" s="605"/>
      <c r="K92" s="605"/>
      <c r="L92" s="605"/>
      <c r="M92" s="605"/>
      <c r="N92" s="605"/>
      <c r="O92" s="606"/>
      <c r="P92" s="8"/>
    </row>
    <row r="93" spans="1:27" ht="31.5" customHeight="1" x14ac:dyDescent="0.25">
      <c r="A93" s="609"/>
      <c r="B93" s="605"/>
      <c r="C93" s="605"/>
      <c r="D93" s="45" t="s">
        <v>73</v>
      </c>
      <c r="E93" s="45" t="s">
        <v>25</v>
      </c>
      <c r="F93" s="45" t="s">
        <v>26</v>
      </c>
      <c r="G93" s="45" t="s">
        <v>27</v>
      </c>
      <c r="H93" s="45" t="s">
        <v>28</v>
      </c>
      <c r="I93" s="45" t="s">
        <v>29</v>
      </c>
      <c r="J93" s="45" t="s">
        <v>30</v>
      </c>
      <c r="K93" s="45" t="s">
        <v>74</v>
      </c>
      <c r="L93" s="45" t="s">
        <v>75</v>
      </c>
      <c r="M93" s="45" t="s">
        <v>76</v>
      </c>
      <c r="N93" s="45" t="s">
        <v>77</v>
      </c>
      <c r="O93" s="129" t="s">
        <v>78</v>
      </c>
      <c r="P93" s="8"/>
    </row>
    <row r="94" spans="1:27" s="208" customFormat="1" ht="18" customHeight="1" x14ac:dyDescent="0.25">
      <c r="A94" s="604" t="s">
        <v>38</v>
      </c>
      <c r="B94" s="604"/>
      <c r="C94" s="604"/>
      <c r="D94" s="604"/>
      <c r="E94" s="604"/>
      <c r="F94" s="604"/>
      <c r="G94" s="604"/>
      <c r="H94" s="604"/>
      <c r="I94" s="604"/>
      <c r="J94" s="604"/>
      <c r="K94" s="604"/>
      <c r="L94" s="604"/>
      <c r="M94" s="604"/>
      <c r="N94" s="604"/>
      <c r="O94" s="604"/>
      <c r="P94" s="6"/>
    </row>
    <row r="95" spans="1:27" s="6" customFormat="1" ht="28.5" customHeight="1" x14ac:dyDescent="0.25">
      <c r="A95" s="128" t="s">
        <v>196</v>
      </c>
      <c r="B95" s="459">
        <v>25</v>
      </c>
      <c r="C95" s="459" t="s">
        <v>15</v>
      </c>
      <c r="D95" s="459">
        <v>2</v>
      </c>
      <c r="E95" s="459" t="s">
        <v>15</v>
      </c>
      <c r="F95" s="459">
        <v>1</v>
      </c>
      <c r="G95" s="459">
        <v>2</v>
      </c>
      <c r="H95" s="459">
        <v>1</v>
      </c>
      <c r="I95" s="459">
        <v>7</v>
      </c>
      <c r="J95" s="459">
        <v>8</v>
      </c>
      <c r="K95" s="459">
        <v>3</v>
      </c>
      <c r="L95" s="459" t="s">
        <v>15</v>
      </c>
      <c r="M95" s="459" t="s">
        <v>15</v>
      </c>
      <c r="N95" s="459" t="s">
        <v>15</v>
      </c>
      <c r="O95" s="462">
        <v>1</v>
      </c>
    </row>
    <row r="96" spans="1:27" s="8" customFormat="1" ht="17.25" customHeight="1" x14ac:dyDescent="0.25">
      <c r="A96" s="131" t="s">
        <v>22</v>
      </c>
      <c r="B96" s="346">
        <v>11306</v>
      </c>
      <c r="C96" s="346" t="s">
        <v>15</v>
      </c>
      <c r="D96" s="346">
        <v>5</v>
      </c>
      <c r="E96" s="346" t="s">
        <v>15</v>
      </c>
      <c r="F96" s="346">
        <v>21</v>
      </c>
      <c r="G96" s="346">
        <v>74</v>
      </c>
      <c r="H96" s="346">
        <v>86</v>
      </c>
      <c r="I96" s="346">
        <v>1123</v>
      </c>
      <c r="J96" s="346">
        <v>2889</v>
      </c>
      <c r="K96" s="346">
        <v>1862</v>
      </c>
      <c r="L96" s="346" t="s">
        <v>15</v>
      </c>
      <c r="M96" s="346" t="s">
        <v>15</v>
      </c>
      <c r="N96" s="346" t="s">
        <v>15</v>
      </c>
      <c r="O96" s="347">
        <v>5246</v>
      </c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5" x14ac:dyDescent="0.25">
      <c r="A97" s="125" t="s">
        <v>156</v>
      </c>
      <c r="B97" s="346">
        <v>5258</v>
      </c>
      <c r="C97" s="346" t="s">
        <v>15</v>
      </c>
      <c r="D97" s="346">
        <v>4</v>
      </c>
      <c r="E97" s="346" t="s">
        <v>15</v>
      </c>
      <c r="F97" s="346">
        <v>12</v>
      </c>
      <c r="G97" s="346">
        <v>37</v>
      </c>
      <c r="H97" s="346">
        <v>42</v>
      </c>
      <c r="I97" s="346">
        <v>549</v>
      </c>
      <c r="J97" s="346">
        <v>1382</v>
      </c>
      <c r="K97" s="346">
        <v>895</v>
      </c>
      <c r="L97" s="346" t="s">
        <v>15</v>
      </c>
      <c r="M97" s="346" t="s">
        <v>15</v>
      </c>
      <c r="N97" s="346" t="s">
        <v>15</v>
      </c>
      <c r="O97" s="347">
        <v>2337</v>
      </c>
      <c r="P97" s="207"/>
    </row>
    <row r="98" spans="1:27" ht="15" x14ac:dyDescent="0.25">
      <c r="A98" s="126" t="s">
        <v>157</v>
      </c>
      <c r="B98" s="346">
        <v>6048</v>
      </c>
      <c r="C98" s="346" t="s">
        <v>15</v>
      </c>
      <c r="D98" s="346">
        <v>1</v>
      </c>
      <c r="E98" s="346" t="s">
        <v>15</v>
      </c>
      <c r="F98" s="346">
        <v>9</v>
      </c>
      <c r="G98" s="346">
        <v>37</v>
      </c>
      <c r="H98" s="346">
        <v>44</v>
      </c>
      <c r="I98" s="346">
        <v>574</v>
      </c>
      <c r="J98" s="346">
        <v>1507</v>
      </c>
      <c r="K98" s="346">
        <v>967</v>
      </c>
      <c r="L98" s="346" t="s">
        <v>15</v>
      </c>
      <c r="M98" s="346" t="s">
        <v>15</v>
      </c>
      <c r="N98" s="346" t="s">
        <v>15</v>
      </c>
      <c r="O98" s="347">
        <v>2909</v>
      </c>
      <c r="P98" s="6"/>
    </row>
    <row r="99" spans="1:27" s="208" customFormat="1" ht="19.5" customHeight="1" x14ac:dyDescent="0.25">
      <c r="A99" s="608" t="s">
        <v>85</v>
      </c>
      <c r="B99" s="608"/>
      <c r="C99" s="608"/>
      <c r="D99" s="608"/>
      <c r="E99" s="608"/>
      <c r="F99" s="608"/>
      <c r="G99" s="608"/>
      <c r="H99" s="608"/>
      <c r="I99" s="608"/>
      <c r="J99" s="608"/>
      <c r="K99" s="608"/>
      <c r="L99" s="608"/>
      <c r="M99" s="608"/>
      <c r="N99" s="608"/>
      <c r="O99" s="608"/>
      <c r="P99" s="6"/>
    </row>
    <row r="100" spans="1:27" s="6" customFormat="1" ht="30" x14ac:dyDescent="0.25">
      <c r="A100" s="128" t="s">
        <v>886</v>
      </c>
      <c r="B100" s="459">
        <v>32</v>
      </c>
      <c r="C100" s="459">
        <v>2</v>
      </c>
      <c r="D100" s="459" t="s">
        <v>15</v>
      </c>
      <c r="E100" s="459">
        <v>1</v>
      </c>
      <c r="F100" s="459">
        <v>2</v>
      </c>
      <c r="G100" s="459">
        <v>2</v>
      </c>
      <c r="H100" s="459">
        <v>1</v>
      </c>
      <c r="I100" s="459">
        <v>8</v>
      </c>
      <c r="J100" s="459">
        <v>9</v>
      </c>
      <c r="K100" s="459">
        <v>4</v>
      </c>
      <c r="L100" s="459">
        <v>2</v>
      </c>
      <c r="M100" s="459" t="s">
        <v>15</v>
      </c>
      <c r="N100" s="459" t="s">
        <v>15</v>
      </c>
      <c r="O100" s="462">
        <v>1</v>
      </c>
    </row>
    <row r="101" spans="1:27" s="6" customFormat="1" ht="15" x14ac:dyDescent="0.25">
      <c r="A101" s="131" t="s">
        <v>22</v>
      </c>
      <c r="B101" s="346">
        <v>17682</v>
      </c>
      <c r="C101" s="346" t="s">
        <v>15</v>
      </c>
      <c r="D101" s="346" t="s">
        <v>15</v>
      </c>
      <c r="E101" s="346">
        <v>7</v>
      </c>
      <c r="F101" s="346">
        <v>29</v>
      </c>
      <c r="G101" s="346">
        <v>75</v>
      </c>
      <c r="H101" s="346">
        <v>65</v>
      </c>
      <c r="I101" s="346">
        <v>1273</v>
      </c>
      <c r="J101" s="346">
        <v>2684</v>
      </c>
      <c r="K101" s="346">
        <v>2889</v>
      </c>
      <c r="L101" s="346">
        <v>3252</v>
      </c>
      <c r="M101" s="346" t="s">
        <v>15</v>
      </c>
      <c r="N101" s="346" t="s">
        <v>15</v>
      </c>
      <c r="O101" s="347">
        <v>7408</v>
      </c>
    </row>
    <row r="102" spans="1:27" s="6" customFormat="1" ht="15" x14ac:dyDescent="0.25">
      <c r="A102" s="125" t="s">
        <v>156</v>
      </c>
      <c r="B102" s="346">
        <v>8491</v>
      </c>
      <c r="C102" s="346" t="s">
        <v>15</v>
      </c>
      <c r="D102" s="346" t="s">
        <v>15</v>
      </c>
      <c r="E102" s="346">
        <v>5</v>
      </c>
      <c r="F102" s="346">
        <v>16</v>
      </c>
      <c r="G102" s="346">
        <v>42</v>
      </c>
      <c r="H102" s="346">
        <v>45</v>
      </c>
      <c r="I102" s="346">
        <v>636</v>
      </c>
      <c r="J102" s="346">
        <v>1362</v>
      </c>
      <c r="K102" s="346">
        <v>1428</v>
      </c>
      <c r="L102" s="346">
        <v>1566</v>
      </c>
      <c r="M102" s="346" t="s">
        <v>15</v>
      </c>
      <c r="N102" s="346" t="s">
        <v>15</v>
      </c>
      <c r="O102" s="347">
        <v>3391</v>
      </c>
    </row>
    <row r="103" spans="1:27" s="6" customFormat="1" ht="15" x14ac:dyDescent="0.25">
      <c r="A103" s="125" t="s">
        <v>157</v>
      </c>
      <c r="B103" s="346">
        <v>9191</v>
      </c>
      <c r="C103" s="346" t="s">
        <v>15</v>
      </c>
      <c r="D103" s="346" t="s">
        <v>15</v>
      </c>
      <c r="E103" s="346">
        <v>2</v>
      </c>
      <c r="F103" s="346">
        <v>13</v>
      </c>
      <c r="G103" s="346">
        <v>33</v>
      </c>
      <c r="H103" s="346">
        <v>20</v>
      </c>
      <c r="I103" s="346">
        <v>637</v>
      </c>
      <c r="J103" s="346">
        <v>1322</v>
      </c>
      <c r="K103" s="346">
        <v>1461</v>
      </c>
      <c r="L103" s="346">
        <v>1686</v>
      </c>
      <c r="M103" s="346" t="s">
        <v>15</v>
      </c>
      <c r="N103" s="346" t="s">
        <v>15</v>
      </c>
      <c r="O103" s="347">
        <v>4017</v>
      </c>
    </row>
    <row r="104" spans="1:27" ht="30.75" customHeight="1" x14ac:dyDescent="0.25">
      <c r="A104" s="132" t="s">
        <v>887</v>
      </c>
      <c r="B104" s="346">
        <v>31</v>
      </c>
      <c r="C104" s="346">
        <v>2</v>
      </c>
      <c r="D104" s="346" t="s">
        <v>15</v>
      </c>
      <c r="E104" s="346">
        <v>1</v>
      </c>
      <c r="F104" s="346">
        <v>1</v>
      </c>
      <c r="G104" s="346">
        <v>2</v>
      </c>
      <c r="H104" s="346">
        <v>1</v>
      </c>
      <c r="I104" s="346">
        <v>8</v>
      </c>
      <c r="J104" s="346">
        <v>9</v>
      </c>
      <c r="K104" s="346">
        <v>4</v>
      </c>
      <c r="L104" s="346">
        <v>2</v>
      </c>
      <c r="M104" s="346" t="s">
        <v>15</v>
      </c>
      <c r="N104" s="346" t="s">
        <v>15</v>
      </c>
      <c r="O104" s="347">
        <v>1</v>
      </c>
      <c r="P104" s="6"/>
    </row>
    <row r="105" spans="1:27" s="8" customFormat="1" ht="17.25" customHeight="1" x14ac:dyDescent="0.25">
      <c r="A105" s="131" t="s">
        <v>22</v>
      </c>
      <c r="B105" s="346">
        <v>17669</v>
      </c>
      <c r="C105" s="346" t="s">
        <v>15</v>
      </c>
      <c r="D105" s="346" t="s">
        <v>15</v>
      </c>
      <c r="E105" s="346">
        <v>7</v>
      </c>
      <c r="F105" s="346">
        <v>16</v>
      </c>
      <c r="G105" s="346">
        <v>75</v>
      </c>
      <c r="H105" s="346">
        <v>65</v>
      </c>
      <c r="I105" s="346">
        <v>1273</v>
      </c>
      <c r="J105" s="346">
        <v>2684</v>
      </c>
      <c r="K105" s="346">
        <v>2889</v>
      </c>
      <c r="L105" s="346">
        <v>3252</v>
      </c>
      <c r="M105" s="346" t="s">
        <v>15</v>
      </c>
      <c r="N105" s="346" t="s">
        <v>15</v>
      </c>
      <c r="O105" s="347">
        <v>7408</v>
      </c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5" x14ac:dyDescent="0.25">
      <c r="A106" s="125" t="s">
        <v>156</v>
      </c>
      <c r="B106" s="346">
        <v>8486</v>
      </c>
      <c r="C106" s="346" t="s">
        <v>15</v>
      </c>
      <c r="D106" s="346" t="s">
        <v>15</v>
      </c>
      <c r="E106" s="346">
        <v>5</v>
      </c>
      <c r="F106" s="346">
        <v>11</v>
      </c>
      <c r="G106" s="346">
        <v>42</v>
      </c>
      <c r="H106" s="346">
        <v>45</v>
      </c>
      <c r="I106" s="346">
        <v>636</v>
      </c>
      <c r="J106" s="346">
        <v>1362</v>
      </c>
      <c r="K106" s="346">
        <v>1428</v>
      </c>
      <c r="L106" s="346">
        <v>1566</v>
      </c>
      <c r="M106" s="346" t="s">
        <v>15</v>
      </c>
      <c r="N106" s="346" t="s">
        <v>15</v>
      </c>
      <c r="O106" s="347">
        <v>3391</v>
      </c>
      <c r="P106" s="6"/>
    </row>
    <row r="107" spans="1:27" ht="15" x14ac:dyDescent="0.25">
      <c r="A107" s="125" t="s">
        <v>157</v>
      </c>
      <c r="B107" s="346">
        <v>9183</v>
      </c>
      <c r="C107" s="346" t="s">
        <v>15</v>
      </c>
      <c r="D107" s="346" t="s">
        <v>15</v>
      </c>
      <c r="E107" s="346">
        <v>2</v>
      </c>
      <c r="F107" s="346">
        <v>5</v>
      </c>
      <c r="G107" s="346">
        <v>33</v>
      </c>
      <c r="H107" s="346">
        <v>20</v>
      </c>
      <c r="I107" s="346">
        <v>637</v>
      </c>
      <c r="J107" s="346">
        <v>1322</v>
      </c>
      <c r="K107" s="346">
        <v>1461</v>
      </c>
      <c r="L107" s="346">
        <v>1686</v>
      </c>
      <c r="M107" s="346" t="s">
        <v>15</v>
      </c>
      <c r="N107" s="346" t="s">
        <v>15</v>
      </c>
      <c r="O107" s="347">
        <v>4017</v>
      </c>
      <c r="P107" s="6"/>
    </row>
    <row r="108" spans="1:27" ht="46.5" customHeight="1" x14ac:dyDescent="0.25">
      <c r="A108" s="128" t="s">
        <v>81</v>
      </c>
      <c r="B108" s="459">
        <v>1</v>
      </c>
      <c r="C108" s="459" t="s">
        <v>15</v>
      </c>
      <c r="D108" s="459" t="s">
        <v>15</v>
      </c>
      <c r="E108" s="459" t="s">
        <v>15</v>
      </c>
      <c r="F108" s="459">
        <v>1</v>
      </c>
      <c r="G108" s="459" t="s">
        <v>15</v>
      </c>
      <c r="H108" s="459" t="s">
        <v>15</v>
      </c>
      <c r="I108" s="459" t="s">
        <v>15</v>
      </c>
      <c r="J108" s="459" t="s">
        <v>15</v>
      </c>
      <c r="K108" s="459" t="s">
        <v>15</v>
      </c>
      <c r="L108" s="459" t="s">
        <v>15</v>
      </c>
      <c r="M108" s="459" t="s">
        <v>15</v>
      </c>
      <c r="N108" s="459" t="s">
        <v>15</v>
      </c>
      <c r="O108" s="462" t="s">
        <v>15</v>
      </c>
      <c r="P108" s="6"/>
    </row>
    <row r="109" spans="1:27" s="8" customFormat="1" ht="15.75" customHeight="1" x14ac:dyDescent="0.25">
      <c r="A109" s="131" t="s">
        <v>22</v>
      </c>
      <c r="B109" s="346">
        <v>13</v>
      </c>
      <c r="C109" s="346" t="s">
        <v>15</v>
      </c>
      <c r="D109" s="346" t="s">
        <v>15</v>
      </c>
      <c r="E109" s="346" t="s">
        <v>15</v>
      </c>
      <c r="F109" s="346">
        <v>13</v>
      </c>
      <c r="G109" s="346" t="s">
        <v>15</v>
      </c>
      <c r="H109" s="346" t="s">
        <v>15</v>
      </c>
      <c r="I109" s="346" t="s">
        <v>15</v>
      </c>
      <c r="J109" s="346" t="s">
        <v>15</v>
      </c>
      <c r="K109" s="346" t="s">
        <v>15</v>
      </c>
      <c r="L109" s="346" t="s">
        <v>15</v>
      </c>
      <c r="M109" s="346" t="s">
        <v>15</v>
      </c>
      <c r="N109" s="346" t="s">
        <v>15</v>
      </c>
      <c r="O109" s="347" t="s">
        <v>15</v>
      </c>
      <c r="P109" s="6"/>
    </row>
    <row r="110" spans="1:27" ht="15" x14ac:dyDescent="0.25">
      <c r="A110" s="125" t="s">
        <v>156</v>
      </c>
      <c r="B110" s="346">
        <v>5</v>
      </c>
      <c r="C110" s="346" t="s">
        <v>15</v>
      </c>
      <c r="D110" s="346" t="s">
        <v>15</v>
      </c>
      <c r="E110" s="346" t="s">
        <v>15</v>
      </c>
      <c r="F110" s="346">
        <v>5</v>
      </c>
      <c r="G110" s="346" t="s">
        <v>15</v>
      </c>
      <c r="H110" s="346" t="s">
        <v>15</v>
      </c>
      <c r="I110" s="346" t="s">
        <v>15</v>
      </c>
      <c r="J110" s="346" t="s">
        <v>15</v>
      </c>
      <c r="K110" s="346" t="s">
        <v>15</v>
      </c>
      <c r="L110" s="346" t="s">
        <v>15</v>
      </c>
      <c r="M110" s="346" t="s">
        <v>15</v>
      </c>
      <c r="N110" s="346" t="s">
        <v>15</v>
      </c>
      <c r="O110" s="347" t="s">
        <v>15</v>
      </c>
      <c r="P110" s="6"/>
    </row>
    <row r="111" spans="1:27" ht="15" x14ac:dyDescent="0.25">
      <c r="A111" s="126" t="s">
        <v>157</v>
      </c>
      <c r="B111" s="460">
        <v>8</v>
      </c>
      <c r="C111" s="460" t="s">
        <v>15</v>
      </c>
      <c r="D111" s="460" t="s">
        <v>15</v>
      </c>
      <c r="E111" s="460" t="s">
        <v>15</v>
      </c>
      <c r="F111" s="460">
        <v>8</v>
      </c>
      <c r="G111" s="460" t="s">
        <v>15</v>
      </c>
      <c r="H111" s="460" t="s">
        <v>15</v>
      </c>
      <c r="I111" s="460" t="s">
        <v>15</v>
      </c>
      <c r="J111" s="460" t="s">
        <v>15</v>
      </c>
      <c r="K111" s="460" t="s">
        <v>15</v>
      </c>
      <c r="L111" s="460" t="s">
        <v>15</v>
      </c>
      <c r="M111" s="460" t="s">
        <v>15</v>
      </c>
      <c r="N111" s="460" t="s">
        <v>15</v>
      </c>
      <c r="O111" s="461" t="s">
        <v>15</v>
      </c>
      <c r="P111" s="6"/>
    </row>
    <row r="112" spans="1:27" s="208" customFormat="1" ht="22.5" customHeight="1" x14ac:dyDescent="0.25">
      <c r="A112" s="610"/>
      <c r="B112" s="610"/>
      <c r="C112" s="610"/>
      <c r="D112" s="610"/>
      <c r="E112" s="610"/>
      <c r="F112" s="610"/>
      <c r="G112" s="610"/>
      <c r="H112" s="610"/>
      <c r="I112" s="610"/>
      <c r="J112" s="610"/>
      <c r="K112" s="610"/>
      <c r="L112" s="610"/>
      <c r="M112" s="610"/>
      <c r="N112" s="610"/>
      <c r="O112" s="610"/>
      <c r="P112" s="6"/>
    </row>
    <row r="113" spans="1:27" s="6" customFormat="1" ht="31.5" customHeight="1" x14ac:dyDescent="0.25">
      <c r="A113" s="603"/>
      <c r="B113" s="603"/>
      <c r="C113" s="603"/>
      <c r="D113" s="603"/>
      <c r="E113" s="603"/>
      <c r="F113" s="603"/>
      <c r="G113" s="603"/>
      <c r="H113" s="603"/>
      <c r="I113" s="603"/>
      <c r="J113" s="603"/>
      <c r="K113" s="603"/>
      <c r="L113" s="603"/>
      <c r="M113" s="603"/>
      <c r="N113" s="603"/>
      <c r="O113" s="603"/>
      <c r="P113" s="8"/>
    </row>
    <row r="114" spans="1:27" s="6" customFormat="1" ht="18" customHeight="1" x14ac:dyDescent="0.25">
      <c r="A114" s="607" t="s">
        <v>1043</v>
      </c>
      <c r="B114" s="607"/>
      <c r="C114" s="607"/>
      <c r="D114" s="607"/>
      <c r="E114" s="607"/>
      <c r="F114" s="607"/>
      <c r="G114" s="607"/>
      <c r="H114" s="607"/>
      <c r="I114" s="607"/>
      <c r="J114" s="607"/>
      <c r="K114" s="607"/>
      <c r="L114" s="607"/>
      <c r="M114" s="607"/>
      <c r="N114" s="607"/>
      <c r="O114" s="607"/>
      <c r="P114" s="8"/>
    </row>
    <row r="115" spans="1:27" s="6" customFormat="1" ht="21" customHeight="1" x14ac:dyDescent="0.25">
      <c r="A115" s="609" t="s">
        <v>817</v>
      </c>
      <c r="B115" s="605" t="s">
        <v>23</v>
      </c>
      <c r="C115" s="605" t="s">
        <v>24</v>
      </c>
      <c r="D115" s="605"/>
      <c r="E115" s="605"/>
      <c r="F115" s="605"/>
      <c r="G115" s="605"/>
      <c r="H115" s="605"/>
      <c r="I115" s="605"/>
      <c r="J115" s="605"/>
      <c r="K115" s="605"/>
      <c r="L115" s="605"/>
      <c r="M115" s="605"/>
      <c r="N115" s="605"/>
      <c r="O115" s="606"/>
      <c r="P115" s="8"/>
    </row>
    <row r="116" spans="1:27" s="6" customFormat="1" ht="19.5" customHeight="1" x14ac:dyDescent="0.25">
      <c r="A116" s="609"/>
      <c r="B116" s="605"/>
      <c r="C116" s="605" t="s">
        <v>8</v>
      </c>
      <c r="D116" s="605" t="s">
        <v>185</v>
      </c>
      <c r="E116" s="605"/>
      <c r="F116" s="605"/>
      <c r="G116" s="605"/>
      <c r="H116" s="605"/>
      <c r="I116" s="605"/>
      <c r="J116" s="605"/>
      <c r="K116" s="605"/>
      <c r="L116" s="605"/>
      <c r="M116" s="605"/>
      <c r="N116" s="605"/>
      <c r="O116" s="606"/>
      <c r="P116" s="8"/>
    </row>
    <row r="117" spans="1:27" s="6" customFormat="1" ht="33" customHeight="1" x14ac:dyDescent="0.25">
      <c r="A117" s="609"/>
      <c r="B117" s="605"/>
      <c r="C117" s="605"/>
      <c r="D117" s="45" t="s">
        <v>73</v>
      </c>
      <c r="E117" s="45" t="s">
        <v>25</v>
      </c>
      <c r="F117" s="45" t="s">
        <v>26</v>
      </c>
      <c r="G117" s="45" t="s">
        <v>27</v>
      </c>
      <c r="H117" s="45" t="s">
        <v>28</v>
      </c>
      <c r="I117" s="45" t="s">
        <v>29</v>
      </c>
      <c r="J117" s="45" t="s">
        <v>30</v>
      </c>
      <c r="K117" s="45" t="s">
        <v>74</v>
      </c>
      <c r="L117" s="45" t="s">
        <v>75</v>
      </c>
      <c r="M117" s="45" t="s">
        <v>76</v>
      </c>
      <c r="N117" s="45" t="s">
        <v>77</v>
      </c>
      <c r="O117" s="129" t="s">
        <v>78</v>
      </c>
      <c r="P117" s="8"/>
    </row>
    <row r="118" spans="1:27" s="6" customFormat="1" ht="33" customHeight="1" x14ac:dyDescent="0.25">
      <c r="A118" s="602" t="s">
        <v>200</v>
      </c>
      <c r="B118" s="602"/>
      <c r="C118" s="602"/>
      <c r="D118" s="602"/>
      <c r="E118" s="602"/>
      <c r="F118" s="602"/>
      <c r="G118" s="602"/>
      <c r="H118" s="602"/>
      <c r="I118" s="602"/>
      <c r="J118" s="602"/>
      <c r="K118" s="602"/>
      <c r="L118" s="602"/>
      <c r="M118" s="602"/>
      <c r="N118" s="602"/>
      <c r="O118" s="602"/>
      <c r="P118" s="8"/>
    </row>
    <row r="119" spans="1:27" s="6" customFormat="1" ht="33" customHeight="1" x14ac:dyDescent="0.25">
      <c r="A119" s="128" t="s">
        <v>196</v>
      </c>
      <c r="B119" s="459">
        <v>38</v>
      </c>
      <c r="C119" s="459">
        <v>1</v>
      </c>
      <c r="D119" s="459">
        <v>1</v>
      </c>
      <c r="E119" s="459" t="s">
        <v>15</v>
      </c>
      <c r="F119" s="459">
        <v>3</v>
      </c>
      <c r="G119" s="459">
        <v>1</v>
      </c>
      <c r="H119" s="459">
        <v>3</v>
      </c>
      <c r="I119" s="459">
        <v>6</v>
      </c>
      <c r="J119" s="459">
        <v>15</v>
      </c>
      <c r="K119" s="459">
        <v>5</v>
      </c>
      <c r="L119" s="459">
        <v>2</v>
      </c>
      <c r="M119" s="459" t="s">
        <v>15</v>
      </c>
      <c r="N119" s="459" t="s">
        <v>15</v>
      </c>
      <c r="O119" s="462">
        <v>1</v>
      </c>
      <c r="P119" s="8"/>
    </row>
    <row r="120" spans="1:27" s="8" customFormat="1" ht="17.25" customHeight="1" x14ac:dyDescent="0.25">
      <c r="A120" s="124" t="s">
        <v>22</v>
      </c>
      <c r="B120" s="346">
        <v>20414</v>
      </c>
      <c r="C120" s="346" t="s">
        <v>15</v>
      </c>
      <c r="D120" s="346">
        <v>2</v>
      </c>
      <c r="E120" s="346" t="s">
        <v>15</v>
      </c>
      <c r="F120" s="346">
        <v>44</v>
      </c>
      <c r="G120" s="346">
        <v>38</v>
      </c>
      <c r="H120" s="346">
        <v>224</v>
      </c>
      <c r="I120" s="346">
        <v>1052</v>
      </c>
      <c r="J120" s="346">
        <v>4688</v>
      </c>
      <c r="K120" s="346">
        <v>3558</v>
      </c>
      <c r="L120" s="346">
        <v>2415</v>
      </c>
      <c r="M120" s="346" t="s">
        <v>15</v>
      </c>
      <c r="N120" s="346" t="s">
        <v>15</v>
      </c>
      <c r="O120" s="347">
        <v>8393</v>
      </c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6.5" customHeight="1" x14ac:dyDescent="0.25">
      <c r="A121" s="125" t="s">
        <v>156</v>
      </c>
      <c r="B121" s="346">
        <v>9834</v>
      </c>
      <c r="C121" s="346" t="s">
        <v>15</v>
      </c>
      <c r="D121" s="346">
        <v>2</v>
      </c>
      <c r="E121" s="346" t="s">
        <v>15</v>
      </c>
      <c r="F121" s="346">
        <v>27</v>
      </c>
      <c r="G121" s="346">
        <v>20</v>
      </c>
      <c r="H121" s="346">
        <v>121</v>
      </c>
      <c r="I121" s="346">
        <v>511</v>
      </c>
      <c r="J121" s="346">
        <v>2324</v>
      </c>
      <c r="K121" s="346">
        <v>1756</v>
      </c>
      <c r="L121" s="346">
        <v>1197</v>
      </c>
      <c r="M121" s="346" t="s">
        <v>15</v>
      </c>
      <c r="N121" s="346" t="s">
        <v>15</v>
      </c>
      <c r="O121" s="347">
        <v>3876</v>
      </c>
      <c r="P121" s="207"/>
    </row>
    <row r="122" spans="1:27" ht="17.25" customHeight="1" x14ac:dyDescent="0.25">
      <c r="A122" s="126" t="s">
        <v>157</v>
      </c>
      <c r="B122" s="460">
        <v>10580</v>
      </c>
      <c r="C122" s="460" t="s">
        <v>15</v>
      </c>
      <c r="D122" s="460" t="s">
        <v>15</v>
      </c>
      <c r="E122" s="460" t="s">
        <v>15</v>
      </c>
      <c r="F122" s="460">
        <v>17</v>
      </c>
      <c r="G122" s="460">
        <v>18</v>
      </c>
      <c r="H122" s="460">
        <v>103</v>
      </c>
      <c r="I122" s="460">
        <v>541</v>
      </c>
      <c r="J122" s="460">
        <v>2364</v>
      </c>
      <c r="K122" s="460">
        <v>1802</v>
      </c>
      <c r="L122" s="460">
        <v>1218</v>
      </c>
      <c r="M122" s="460" t="s">
        <v>15</v>
      </c>
      <c r="N122" s="460" t="s">
        <v>15</v>
      </c>
      <c r="O122" s="461">
        <v>4517</v>
      </c>
      <c r="P122" s="6"/>
    </row>
    <row r="123" spans="1:27" ht="17.25" customHeight="1" x14ac:dyDescent="0.25">
      <c r="A123" s="602" t="s">
        <v>207</v>
      </c>
      <c r="B123" s="602"/>
      <c r="C123" s="602"/>
      <c r="D123" s="602"/>
      <c r="E123" s="602"/>
      <c r="F123" s="602"/>
      <c r="G123" s="602"/>
      <c r="H123" s="602"/>
      <c r="I123" s="602"/>
      <c r="J123" s="602"/>
      <c r="K123" s="602"/>
      <c r="L123" s="602"/>
      <c r="M123" s="602"/>
      <c r="N123" s="602"/>
      <c r="O123" s="602"/>
      <c r="P123" s="6"/>
    </row>
    <row r="124" spans="1:27" ht="35.25" customHeight="1" x14ac:dyDescent="0.25">
      <c r="A124" s="128" t="s">
        <v>191</v>
      </c>
      <c r="B124" s="459">
        <v>36</v>
      </c>
      <c r="C124" s="459">
        <v>3</v>
      </c>
      <c r="D124" s="459">
        <v>4</v>
      </c>
      <c r="E124" s="459">
        <v>1</v>
      </c>
      <c r="F124" s="459">
        <v>3</v>
      </c>
      <c r="G124" s="459">
        <v>5</v>
      </c>
      <c r="H124" s="459">
        <v>5</v>
      </c>
      <c r="I124" s="459">
        <v>5</v>
      </c>
      <c r="J124" s="459">
        <v>6</v>
      </c>
      <c r="K124" s="459">
        <v>2</v>
      </c>
      <c r="L124" s="459">
        <v>1</v>
      </c>
      <c r="M124" s="459" t="s">
        <v>15</v>
      </c>
      <c r="N124" s="459" t="s">
        <v>15</v>
      </c>
      <c r="O124" s="462">
        <v>1</v>
      </c>
      <c r="P124" s="6"/>
    </row>
    <row r="125" spans="1:27" ht="17.25" customHeight="1" x14ac:dyDescent="0.25">
      <c r="A125" s="131" t="s">
        <v>22</v>
      </c>
      <c r="B125" s="346">
        <v>12501</v>
      </c>
      <c r="C125" s="346" t="s">
        <v>15</v>
      </c>
      <c r="D125" s="346">
        <v>15</v>
      </c>
      <c r="E125" s="346">
        <v>9</v>
      </c>
      <c r="F125" s="346">
        <v>61</v>
      </c>
      <c r="G125" s="346">
        <v>172</v>
      </c>
      <c r="H125" s="346">
        <v>396</v>
      </c>
      <c r="I125" s="346">
        <v>779</v>
      </c>
      <c r="J125" s="346">
        <v>2132</v>
      </c>
      <c r="K125" s="346">
        <v>1123</v>
      </c>
      <c r="L125" s="346">
        <v>1789</v>
      </c>
      <c r="M125" s="346" t="s">
        <v>15</v>
      </c>
      <c r="N125" s="346" t="s">
        <v>15</v>
      </c>
      <c r="O125" s="347">
        <v>6025</v>
      </c>
      <c r="P125" s="6"/>
    </row>
    <row r="126" spans="1:27" ht="17.25" customHeight="1" x14ac:dyDescent="0.25">
      <c r="A126" s="125" t="s">
        <v>159</v>
      </c>
      <c r="B126" s="346">
        <v>5913</v>
      </c>
      <c r="C126" s="346" t="s">
        <v>15</v>
      </c>
      <c r="D126" s="346">
        <v>10</v>
      </c>
      <c r="E126" s="346">
        <v>4</v>
      </c>
      <c r="F126" s="346">
        <v>30</v>
      </c>
      <c r="G126" s="346">
        <v>88</v>
      </c>
      <c r="H126" s="346">
        <v>214</v>
      </c>
      <c r="I126" s="346">
        <v>397</v>
      </c>
      <c r="J126" s="346">
        <v>1038</v>
      </c>
      <c r="K126" s="346">
        <v>536</v>
      </c>
      <c r="L126" s="346">
        <v>843</v>
      </c>
      <c r="M126" s="346" t="s">
        <v>15</v>
      </c>
      <c r="N126" s="346" t="s">
        <v>15</v>
      </c>
      <c r="O126" s="347">
        <v>2753</v>
      </c>
      <c r="P126" s="6"/>
    </row>
    <row r="127" spans="1:27" ht="15" x14ac:dyDescent="0.25">
      <c r="A127" s="125" t="s">
        <v>157</v>
      </c>
      <c r="B127" s="346">
        <v>6588</v>
      </c>
      <c r="C127" s="346" t="s">
        <v>15</v>
      </c>
      <c r="D127" s="346">
        <v>5</v>
      </c>
      <c r="E127" s="346">
        <v>5</v>
      </c>
      <c r="F127" s="346">
        <v>31</v>
      </c>
      <c r="G127" s="346">
        <v>84</v>
      </c>
      <c r="H127" s="346">
        <v>182</v>
      </c>
      <c r="I127" s="346">
        <v>382</v>
      </c>
      <c r="J127" s="346">
        <v>1094</v>
      </c>
      <c r="K127" s="346">
        <v>587</v>
      </c>
      <c r="L127" s="346">
        <v>946</v>
      </c>
      <c r="M127" s="346" t="s">
        <v>15</v>
      </c>
      <c r="N127" s="346" t="s">
        <v>15</v>
      </c>
      <c r="O127" s="347">
        <v>3272</v>
      </c>
      <c r="P127" s="6"/>
    </row>
    <row r="128" spans="1:27" ht="45" x14ac:dyDescent="0.25">
      <c r="A128" s="128" t="s">
        <v>201</v>
      </c>
      <c r="B128" s="459">
        <v>3</v>
      </c>
      <c r="C128" s="459" t="s">
        <v>15</v>
      </c>
      <c r="D128" s="459" t="s">
        <v>15</v>
      </c>
      <c r="E128" s="459" t="s">
        <v>15</v>
      </c>
      <c r="F128" s="459" t="s">
        <v>15</v>
      </c>
      <c r="G128" s="459" t="s">
        <v>15</v>
      </c>
      <c r="H128" s="459">
        <v>1</v>
      </c>
      <c r="I128" s="459">
        <v>1</v>
      </c>
      <c r="J128" s="459" t="s">
        <v>15</v>
      </c>
      <c r="K128" s="459" t="s">
        <v>15</v>
      </c>
      <c r="L128" s="459" t="s">
        <v>15</v>
      </c>
      <c r="M128" s="459" t="s">
        <v>15</v>
      </c>
      <c r="N128" s="459" t="s">
        <v>15</v>
      </c>
      <c r="O128" s="462">
        <v>1</v>
      </c>
      <c r="P128" s="6"/>
    </row>
    <row r="129" spans="1:27" s="8" customFormat="1" ht="17.25" customHeight="1" x14ac:dyDescent="0.25">
      <c r="A129" s="131" t="s">
        <v>22</v>
      </c>
      <c r="B129" s="346">
        <v>6243</v>
      </c>
      <c r="C129" s="346" t="s">
        <v>15</v>
      </c>
      <c r="D129" s="346" t="s">
        <v>15</v>
      </c>
      <c r="E129" s="346" t="s">
        <v>15</v>
      </c>
      <c r="F129" s="346" t="s">
        <v>15</v>
      </c>
      <c r="G129" s="346" t="s">
        <v>15</v>
      </c>
      <c r="H129" s="346">
        <v>64</v>
      </c>
      <c r="I129" s="346">
        <v>154</v>
      </c>
      <c r="J129" s="346" t="s">
        <v>15</v>
      </c>
      <c r="K129" s="346" t="s">
        <v>15</v>
      </c>
      <c r="L129" s="346" t="s">
        <v>15</v>
      </c>
      <c r="M129" s="346" t="s">
        <v>15</v>
      </c>
      <c r="N129" s="346" t="s">
        <v>15</v>
      </c>
      <c r="O129" s="347">
        <v>6025</v>
      </c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5" x14ac:dyDescent="0.25">
      <c r="A130" s="125" t="s">
        <v>156</v>
      </c>
      <c r="B130" s="346">
        <v>2869</v>
      </c>
      <c r="C130" s="346" t="s">
        <v>15</v>
      </c>
      <c r="D130" s="346" t="s">
        <v>15</v>
      </c>
      <c r="E130" s="346" t="s">
        <v>15</v>
      </c>
      <c r="F130" s="346" t="s">
        <v>15</v>
      </c>
      <c r="G130" s="346" t="s">
        <v>15</v>
      </c>
      <c r="H130" s="346">
        <v>39</v>
      </c>
      <c r="I130" s="346">
        <v>77</v>
      </c>
      <c r="J130" s="346" t="s">
        <v>15</v>
      </c>
      <c r="K130" s="346" t="s">
        <v>15</v>
      </c>
      <c r="L130" s="346" t="s">
        <v>15</v>
      </c>
      <c r="M130" s="346" t="s">
        <v>15</v>
      </c>
      <c r="N130" s="346" t="s">
        <v>15</v>
      </c>
      <c r="O130" s="347">
        <v>2753</v>
      </c>
      <c r="P130" s="6"/>
    </row>
    <row r="131" spans="1:27" ht="15" x14ac:dyDescent="0.25">
      <c r="A131" s="125" t="s">
        <v>157</v>
      </c>
      <c r="B131" s="346">
        <v>3374</v>
      </c>
      <c r="C131" s="346" t="s">
        <v>15</v>
      </c>
      <c r="D131" s="346" t="s">
        <v>15</v>
      </c>
      <c r="E131" s="346" t="s">
        <v>15</v>
      </c>
      <c r="F131" s="346" t="s">
        <v>15</v>
      </c>
      <c r="G131" s="346" t="s">
        <v>15</v>
      </c>
      <c r="H131" s="346">
        <v>25</v>
      </c>
      <c r="I131" s="346">
        <v>77</v>
      </c>
      <c r="J131" s="346" t="s">
        <v>15</v>
      </c>
      <c r="K131" s="346" t="s">
        <v>15</v>
      </c>
      <c r="L131" s="346" t="s">
        <v>15</v>
      </c>
      <c r="M131" s="346" t="s">
        <v>15</v>
      </c>
      <c r="N131" s="346" t="s">
        <v>15</v>
      </c>
      <c r="O131" s="347">
        <v>3272</v>
      </c>
      <c r="P131" s="6"/>
    </row>
    <row r="132" spans="1:27" ht="30" customHeight="1" x14ac:dyDescent="0.25">
      <c r="A132" s="128" t="s">
        <v>196</v>
      </c>
      <c r="B132" s="459">
        <v>33</v>
      </c>
      <c r="C132" s="459">
        <v>3</v>
      </c>
      <c r="D132" s="459">
        <v>4</v>
      </c>
      <c r="E132" s="459">
        <v>1</v>
      </c>
      <c r="F132" s="459">
        <v>3</v>
      </c>
      <c r="G132" s="459">
        <v>5</v>
      </c>
      <c r="H132" s="459">
        <v>4</v>
      </c>
      <c r="I132" s="459">
        <v>4</v>
      </c>
      <c r="J132" s="459">
        <v>6</v>
      </c>
      <c r="K132" s="459">
        <v>2</v>
      </c>
      <c r="L132" s="459">
        <v>1</v>
      </c>
      <c r="M132" s="459" t="s">
        <v>15</v>
      </c>
      <c r="N132" s="459" t="s">
        <v>15</v>
      </c>
      <c r="O132" s="462" t="s">
        <v>15</v>
      </c>
      <c r="P132" s="6"/>
    </row>
    <row r="133" spans="1:27" s="8" customFormat="1" ht="16.5" customHeight="1" x14ac:dyDescent="0.25">
      <c r="A133" s="131" t="s">
        <v>22</v>
      </c>
      <c r="B133" s="346">
        <v>6258</v>
      </c>
      <c r="C133" s="346" t="s">
        <v>15</v>
      </c>
      <c r="D133" s="346">
        <v>15</v>
      </c>
      <c r="E133" s="346">
        <v>9</v>
      </c>
      <c r="F133" s="346">
        <v>61</v>
      </c>
      <c r="G133" s="346">
        <v>172</v>
      </c>
      <c r="H133" s="346">
        <v>332</v>
      </c>
      <c r="I133" s="346">
        <v>625</v>
      </c>
      <c r="J133" s="346">
        <v>2132</v>
      </c>
      <c r="K133" s="346">
        <v>1123</v>
      </c>
      <c r="L133" s="346">
        <v>1789</v>
      </c>
      <c r="M133" s="346" t="s">
        <v>15</v>
      </c>
      <c r="N133" s="346" t="s">
        <v>15</v>
      </c>
      <c r="O133" s="347" t="s">
        <v>15</v>
      </c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5" x14ac:dyDescent="0.25">
      <c r="A134" s="125" t="s">
        <v>156</v>
      </c>
      <c r="B134" s="346">
        <v>3044</v>
      </c>
      <c r="C134" s="346" t="s">
        <v>15</v>
      </c>
      <c r="D134" s="346">
        <v>10</v>
      </c>
      <c r="E134" s="346">
        <v>4</v>
      </c>
      <c r="F134" s="346">
        <v>30</v>
      </c>
      <c r="G134" s="346">
        <v>88</v>
      </c>
      <c r="H134" s="346">
        <v>175</v>
      </c>
      <c r="I134" s="346">
        <v>320</v>
      </c>
      <c r="J134" s="346">
        <v>1038</v>
      </c>
      <c r="K134" s="346">
        <v>536</v>
      </c>
      <c r="L134" s="346">
        <v>843</v>
      </c>
      <c r="M134" s="346" t="s">
        <v>15</v>
      </c>
      <c r="N134" s="346" t="s">
        <v>15</v>
      </c>
      <c r="O134" s="347" t="s">
        <v>15</v>
      </c>
      <c r="P134" s="6"/>
    </row>
    <row r="135" spans="1:27" ht="15" x14ac:dyDescent="0.25">
      <c r="A135" s="126" t="s">
        <v>157</v>
      </c>
      <c r="B135" s="346">
        <v>3214</v>
      </c>
      <c r="C135" s="346" t="s">
        <v>15</v>
      </c>
      <c r="D135" s="346">
        <v>5</v>
      </c>
      <c r="E135" s="346">
        <v>5</v>
      </c>
      <c r="F135" s="346">
        <v>31</v>
      </c>
      <c r="G135" s="346">
        <v>84</v>
      </c>
      <c r="H135" s="346">
        <v>157</v>
      </c>
      <c r="I135" s="346">
        <v>305</v>
      </c>
      <c r="J135" s="346">
        <v>1094</v>
      </c>
      <c r="K135" s="346">
        <v>587</v>
      </c>
      <c r="L135" s="346">
        <v>946</v>
      </c>
      <c r="M135" s="346" t="s">
        <v>15</v>
      </c>
      <c r="N135" s="346" t="s">
        <v>15</v>
      </c>
      <c r="O135" s="347" t="s">
        <v>15</v>
      </c>
      <c r="P135" s="6"/>
    </row>
    <row r="136" spans="1:27" s="208" customFormat="1" ht="22.5" customHeight="1" x14ac:dyDescent="0.25">
      <c r="A136" s="608"/>
      <c r="B136" s="608"/>
      <c r="C136" s="608"/>
      <c r="D136" s="608"/>
      <c r="E136" s="608"/>
      <c r="F136" s="608"/>
      <c r="G136" s="608"/>
      <c r="H136" s="608"/>
      <c r="I136" s="608"/>
      <c r="J136" s="608"/>
      <c r="K136" s="608"/>
      <c r="L136" s="608"/>
      <c r="M136" s="608"/>
      <c r="N136" s="608"/>
      <c r="O136" s="608"/>
      <c r="P136" s="6"/>
    </row>
    <row r="137" spans="1:27" s="6" customFormat="1" ht="20.25" customHeight="1" x14ac:dyDescent="0.25">
      <c r="A137" s="607" t="s">
        <v>1043</v>
      </c>
      <c r="B137" s="607"/>
      <c r="C137" s="607"/>
      <c r="D137" s="607"/>
      <c r="E137" s="607"/>
      <c r="F137" s="607"/>
      <c r="G137" s="607"/>
      <c r="H137" s="607"/>
      <c r="I137" s="607"/>
      <c r="J137" s="607"/>
      <c r="K137" s="607"/>
      <c r="L137" s="607"/>
      <c r="M137" s="607"/>
      <c r="N137" s="607"/>
      <c r="O137" s="607"/>
    </row>
    <row r="138" spans="1:27" s="6" customFormat="1" ht="20.25" customHeight="1" x14ac:dyDescent="0.25">
      <c r="A138" s="609" t="s">
        <v>817</v>
      </c>
      <c r="B138" s="605" t="s">
        <v>23</v>
      </c>
      <c r="C138" s="605" t="s">
        <v>24</v>
      </c>
      <c r="D138" s="605"/>
      <c r="E138" s="605"/>
      <c r="F138" s="605"/>
      <c r="G138" s="605"/>
      <c r="H138" s="605"/>
      <c r="I138" s="605"/>
      <c r="J138" s="605"/>
      <c r="K138" s="605"/>
      <c r="L138" s="605"/>
      <c r="M138" s="605"/>
      <c r="N138" s="605"/>
      <c r="O138" s="606"/>
    </row>
    <row r="139" spans="1:27" s="6" customFormat="1" ht="20.25" customHeight="1" x14ac:dyDescent="0.25">
      <c r="A139" s="609"/>
      <c r="B139" s="605"/>
      <c r="C139" s="605" t="s">
        <v>8</v>
      </c>
      <c r="D139" s="605" t="s">
        <v>185</v>
      </c>
      <c r="E139" s="605"/>
      <c r="F139" s="605"/>
      <c r="G139" s="605"/>
      <c r="H139" s="605"/>
      <c r="I139" s="605"/>
      <c r="J139" s="605"/>
      <c r="K139" s="605"/>
      <c r="L139" s="605"/>
      <c r="M139" s="605"/>
      <c r="N139" s="605"/>
      <c r="O139" s="606"/>
    </row>
    <row r="140" spans="1:27" s="6" customFormat="1" ht="33.75" customHeight="1" x14ac:dyDescent="0.25">
      <c r="A140" s="609"/>
      <c r="B140" s="605"/>
      <c r="C140" s="605"/>
      <c r="D140" s="45" t="s">
        <v>73</v>
      </c>
      <c r="E140" s="45" t="s">
        <v>25</v>
      </c>
      <c r="F140" s="45" t="s">
        <v>26</v>
      </c>
      <c r="G140" s="45" t="s">
        <v>27</v>
      </c>
      <c r="H140" s="45" t="s">
        <v>28</v>
      </c>
      <c r="I140" s="45" t="s">
        <v>29</v>
      </c>
      <c r="J140" s="45" t="s">
        <v>30</v>
      </c>
      <c r="K140" s="45" t="s">
        <v>74</v>
      </c>
      <c r="L140" s="45" t="s">
        <v>75</v>
      </c>
      <c r="M140" s="45" t="s">
        <v>76</v>
      </c>
      <c r="N140" s="45" t="s">
        <v>77</v>
      </c>
      <c r="O140" s="129" t="s">
        <v>78</v>
      </c>
    </row>
    <row r="141" spans="1:27" s="208" customFormat="1" ht="22.5" customHeight="1" x14ac:dyDescent="0.25">
      <c r="A141" s="604" t="s">
        <v>202</v>
      </c>
      <c r="B141" s="604"/>
      <c r="C141" s="604"/>
      <c r="D141" s="604"/>
      <c r="E141" s="604"/>
      <c r="F141" s="604"/>
      <c r="G141" s="604"/>
      <c r="H141" s="604"/>
      <c r="I141" s="604"/>
      <c r="J141" s="604"/>
      <c r="K141" s="604"/>
      <c r="L141" s="604"/>
      <c r="M141" s="604"/>
      <c r="N141" s="604"/>
      <c r="O141" s="604"/>
      <c r="P141" s="6"/>
    </row>
    <row r="142" spans="1:27" s="6" customFormat="1" ht="27.75" customHeight="1" x14ac:dyDescent="0.25">
      <c r="A142" s="128" t="s">
        <v>196</v>
      </c>
      <c r="B142" s="459">
        <v>22</v>
      </c>
      <c r="C142" s="459" t="s">
        <v>15</v>
      </c>
      <c r="D142" s="459">
        <v>1</v>
      </c>
      <c r="E142" s="459" t="s">
        <v>15</v>
      </c>
      <c r="F142" s="459" t="s">
        <v>15</v>
      </c>
      <c r="G142" s="459">
        <v>1</v>
      </c>
      <c r="H142" s="459">
        <v>6</v>
      </c>
      <c r="I142" s="459">
        <v>2</v>
      </c>
      <c r="J142" s="459">
        <v>8</v>
      </c>
      <c r="K142" s="459">
        <v>1</v>
      </c>
      <c r="L142" s="459">
        <v>1</v>
      </c>
      <c r="M142" s="459">
        <v>1</v>
      </c>
      <c r="N142" s="459" t="s">
        <v>15</v>
      </c>
      <c r="O142" s="462">
        <v>1</v>
      </c>
    </row>
    <row r="143" spans="1:27" s="6" customFormat="1" ht="20.25" customHeight="1" x14ac:dyDescent="0.25">
      <c r="A143" s="469" t="s">
        <v>22</v>
      </c>
      <c r="B143" s="346">
        <v>12222</v>
      </c>
      <c r="C143" s="346" t="s">
        <v>15</v>
      </c>
      <c r="D143" s="346">
        <v>2</v>
      </c>
      <c r="E143" s="346" t="s">
        <v>15</v>
      </c>
      <c r="F143" s="346" t="s">
        <v>15</v>
      </c>
      <c r="G143" s="346">
        <v>43</v>
      </c>
      <c r="H143" s="346">
        <v>484</v>
      </c>
      <c r="I143" s="346">
        <v>241</v>
      </c>
      <c r="J143" s="346">
        <v>2361</v>
      </c>
      <c r="K143" s="346">
        <v>501</v>
      </c>
      <c r="L143" s="346">
        <v>1121</v>
      </c>
      <c r="M143" s="346">
        <v>2212</v>
      </c>
      <c r="N143" s="346" t="s">
        <v>15</v>
      </c>
      <c r="O143" s="347">
        <v>5257</v>
      </c>
    </row>
    <row r="144" spans="1:27" s="6" customFormat="1" ht="19.5" customHeight="1" x14ac:dyDescent="0.25">
      <c r="A144" s="125" t="s">
        <v>156</v>
      </c>
      <c r="B144" s="346">
        <v>5875</v>
      </c>
      <c r="C144" s="346" t="s">
        <v>15</v>
      </c>
      <c r="D144" s="346">
        <v>1</v>
      </c>
      <c r="E144" s="346" t="s">
        <v>15</v>
      </c>
      <c r="F144" s="346" t="s">
        <v>15</v>
      </c>
      <c r="G144" s="346">
        <v>19</v>
      </c>
      <c r="H144" s="346">
        <v>245</v>
      </c>
      <c r="I144" s="346">
        <v>119</v>
      </c>
      <c r="J144" s="346">
        <v>1206</v>
      </c>
      <c r="K144" s="346">
        <v>249</v>
      </c>
      <c r="L144" s="346">
        <v>547</v>
      </c>
      <c r="M144" s="346">
        <v>1079</v>
      </c>
      <c r="N144" s="346" t="s">
        <v>15</v>
      </c>
      <c r="O144" s="347">
        <v>2410</v>
      </c>
    </row>
    <row r="145" spans="1:27" s="6" customFormat="1" ht="20.25" customHeight="1" x14ac:dyDescent="0.25">
      <c r="A145" s="126" t="s">
        <v>157</v>
      </c>
      <c r="B145" s="346">
        <v>6347</v>
      </c>
      <c r="C145" s="346" t="s">
        <v>15</v>
      </c>
      <c r="D145" s="346">
        <v>1</v>
      </c>
      <c r="E145" s="346" t="s">
        <v>15</v>
      </c>
      <c r="F145" s="346" t="s">
        <v>15</v>
      </c>
      <c r="G145" s="346">
        <v>24</v>
      </c>
      <c r="H145" s="346">
        <v>239</v>
      </c>
      <c r="I145" s="346">
        <v>122</v>
      </c>
      <c r="J145" s="346">
        <v>1155</v>
      </c>
      <c r="K145" s="346">
        <v>252</v>
      </c>
      <c r="L145" s="346">
        <v>574</v>
      </c>
      <c r="M145" s="346">
        <v>1133</v>
      </c>
      <c r="N145" s="346" t="s">
        <v>15</v>
      </c>
      <c r="O145" s="347">
        <v>2847</v>
      </c>
    </row>
    <row r="146" spans="1:27" s="6" customFormat="1" ht="24" customHeight="1" x14ac:dyDescent="0.25">
      <c r="A146" s="604" t="s">
        <v>39</v>
      </c>
      <c r="B146" s="604"/>
      <c r="C146" s="604"/>
      <c r="D146" s="604"/>
      <c r="E146" s="604"/>
      <c r="F146" s="604"/>
      <c r="G146" s="604"/>
      <c r="H146" s="604"/>
      <c r="I146" s="604"/>
      <c r="J146" s="604"/>
      <c r="K146" s="604"/>
      <c r="L146" s="604"/>
      <c r="M146" s="604"/>
      <c r="N146" s="604"/>
      <c r="O146" s="604"/>
    </row>
    <row r="147" spans="1:27" s="6" customFormat="1" ht="27.75" customHeight="1" x14ac:dyDescent="0.25">
      <c r="A147" s="128" t="s">
        <v>196</v>
      </c>
      <c r="B147" s="459">
        <v>19</v>
      </c>
      <c r="C147" s="459">
        <v>1</v>
      </c>
      <c r="D147" s="459">
        <v>1</v>
      </c>
      <c r="E147" s="459">
        <v>1</v>
      </c>
      <c r="F147" s="459">
        <v>1</v>
      </c>
      <c r="G147" s="459">
        <v>2</v>
      </c>
      <c r="H147" s="459">
        <v>4</v>
      </c>
      <c r="I147" s="459">
        <v>1</v>
      </c>
      <c r="J147" s="459">
        <v>3</v>
      </c>
      <c r="K147" s="459">
        <v>2</v>
      </c>
      <c r="L147" s="459">
        <v>1</v>
      </c>
      <c r="M147" s="459">
        <v>1</v>
      </c>
      <c r="N147" s="459" t="s">
        <v>15</v>
      </c>
      <c r="O147" s="462">
        <v>1</v>
      </c>
    </row>
    <row r="148" spans="1:27" s="8" customFormat="1" ht="16.5" customHeight="1" x14ac:dyDescent="0.25">
      <c r="A148" s="131" t="s">
        <v>22</v>
      </c>
      <c r="B148" s="346">
        <v>12304</v>
      </c>
      <c r="C148" s="346" t="s">
        <v>15</v>
      </c>
      <c r="D148" s="346">
        <v>1</v>
      </c>
      <c r="E148" s="346">
        <v>8</v>
      </c>
      <c r="F148" s="346">
        <v>15</v>
      </c>
      <c r="G148" s="346">
        <v>66</v>
      </c>
      <c r="H148" s="346">
        <v>320</v>
      </c>
      <c r="I148" s="346">
        <v>101</v>
      </c>
      <c r="J148" s="346">
        <v>1044</v>
      </c>
      <c r="K148" s="346">
        <v>1328</v>
      </c>
      <c r="L148" s="346">
        <v>1164</v>
      </c>
      <c r="M148" s="346">
        <v>2447</v>
      </c>
      <c r="N148" s="346" t="s">
        <v>15</v>
      </c>
      <c r="O148" s="347">
        <v>5810</v>
      </c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5" x14ac:dyDescent="0.25">
      <c r="A149" s="125" t="s">
        <v>156</v>
      </c>
      <c r="B149" s="346">
        <v>5775</v>
      </c>
      <c r="C149" s="346" t="s">
        <v>15</v>
      </c>
      <c r="D149" s="346" t="s">
        <v>15</v>
      </c>
      <c r="E149" s="346">
        <v>5</v>
      </c>
      <c r="F149" s="346">
        <v>4</v>
      </c>
      <c r="G149" s="346">
        <v>37</v>
      </c>
      <c r="H149" s="346">
        <v>158</v>
      </c>
      <c r="I149" s="346">
        <v>51</v>
      </c>
      <c r="J149" s="346">
        <v>513</v>
      </c>
      <c r="K149" s="346">
        <v>659</v>
      </c>
      <c r="L149" s="346">
        <v>546</v>
      </c>
      <c r="M149" s="346">
        <v>1183</v>
      </c>
      <c r="N149" s="346" t="s">
        <v>15</v>
      </c>
      <c r="O149" s="347">
        <v>2619</v>
      </c>
      <c r="P149" s="207"/>
    </row>
    <row r="150" spans="1:27" ht="15" x14ac:dyDescent="0.25">
      <c r="A150" s="126" t="s">
        <v>157</v>
      </c>
      <c r="B150" s="346">
        <v>6529</v>
      </c>
      <c r="C150" s="346" t="s">
        <v>15</v>
      </c>
      <c r="D150" s="346">
        <v>1</v>
      </c>
      <c r="E150" s="346">
        <v>3</v>
      </c>
      <c r="F150" s="346">
        <v>11</v>
      </c>
      <c r="G150" s="346">
        <v>29</v>
      </c>
      <c r="H150" s="346">
        <v>162</v>
      </c>
      <c r="I150" s="346">
        <v>50</v>
      </c>
      <c r="J150" s="346">
        <v>531</v>
      </c>
      <c r="K150" s="346">
        <v>669</v>
      </c>
      <c r="L150" s="346">
        <v>618</v>
      </c>
      <c r="M150" s="346">
        <v>1264</v>
      </c>
      <c r="N150" s="346" t="s">
        <v>15</v>
      </c>
      <c r="O150" s="347">
        <v>3191</v>
      </c>
      <c r="P150" s="6"/>
    </row>
    <row r="151" spans="1:27" s="19" customFormat="1" ht="22.5" customHeight="1" x14ac:dyDescent="0.25">
      <c r="A151" s="604" t="s">
        <v>206</v>
      </c>
      <c r="B151" s="604"/>
      <c r="C151" s="604"/>
      <c r="D151" s="604"/>
      <c r="E151" s="604"/>
      <c r="F151" s="604"/>
      <c r="G151" s="604"/>
      <c r="H151" s="604"/>
      <c r="I151" s="604"/>
      <c r="J151" s="604"/>
      <c r="K151" s="604"/>
      <c r="L151" s="604"/>
      <c r="M151" s="604"/>
      <c r="N151" s="604"/>
      <c r="O151" s="604"/>
      <c r="P151" s="6"/>
    </row>
    <row r="152" spans="1:27" s="6" customFormat="1" ht="30" x14ac:dyDescent="0.25">
      <c r="A152" s="128" t="s">
        <v>191</v>
      </c>
      <c r="B152" s="459">
        <v>33</v>
      </c>
      <c r="C152" s="459">
        <v>2</v>
      </c>
      <c r="D152" s="459">
        <v>2</v>
      </c>
      <c r="E152" s="459">
        <v>3</v>
      </c>
      <c r="F152" s="459">
        <v>3</v>
      </c>
      <c r="G152" s="459">
        <v>2</v>
      </c>
      <c r="H152" s="459">
        <v>5</v>
      </c>
      <c r="I152" s="459">
        <v>4</v>
      </c>
      <c r="J152" s="459">
        <v>9</v>
      </c>
      <c r="K152" s="459">
        <v>2</v>
      </c>
      <c r="L152" s="459" t="s">
        <v>15</v>
      </c>
      <c r="M152" s="459" t="s">
        <v>15</v>
      </c>
      <c r="N152" s="459" t="s">
        <v>15</v>
      </c>
      <c r="O152" s="462">
        <v>1</v>
      </c>
    </row>
    <row r="153" spans="1:27" s="8" customFormat="1" ht="18" customHeight="1" x14ac:dyDescent="0.25">
      <c r="A153" s="134" t="s">
        <v>22</v>
      </c>
      <c r="B153" s="346">
        <v>11494</v>
      </c>
      <c r="C153" s="346" t="s">
        <v>15</v>
      </c>
      <c r="D153" s="346">
        <v>5</v>
      </c>
      <c r="E153" s="346">
        <v>23</v>
      </c>
      <c r="F153" s="346">
        <v>69</v>
      </c>
      <c r="G153" s="346">
        <v>86</v>
      </c>
      <c r="H153" s="346">
        <v>359</v>
      </c>
      <c r="I153" s="346">
        <v>559</v>
      </c>
      <c r="J153" s="346">
        <v>2846</v>
      </c>
      <c r="K153" s="346">
        <v>1640</v>
      </c>
      <c r="L153" s="346" t="s">
        <v>15</v>
      </c>
      <c r="M153" s="346" t="s">
        <v>15</v>
      </c>
      <c r="N153" s="346" t="s">
        <v>15</v>
      </c>
      <c r="O153" s="347">
        <v>5907</v>
      </c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5" x14ac:dyDescent="0.25">
      <c r="A154" s="133" t="s">
        <v>156</v>
      </c>
      <c r="B154" s="346">
        <v>5495</v>
      </c>
      <c r="C154" s="346" t="s">
        <v>15</v>
      </c>
      <c r="D154" s="346">
        <v>5</v>
      </c>
      <c r="E154" s="346">
        <v>12</v>
      </c>
      <c r="F154" s="346">
        <v>42</v>
      </c>
      <c r="G154" s="346">
        <v>37</v>
      </c>
      <c r="H154" s="346">
        <v>194</v>
      </c>
      <c r="I154" s="346">
        <v>284</v>
      </c>
      <c r="J154" s="346">
        <v>1389</v>
      </c>
      <c r="K154" s="346">
        <v>818</v>
      </c>
      <c r="L154" s="346" t="s">
        <v>15</v>
      </c>
      <c r="M154" s="346" t="s">
        <v>15</v>
      </c>
      <c r="N154" s="346" t="s">
        <v>15</v>
      </c>
      <c r="O154" s="347">
        <v>2714</v>
      </c>
      <c r="P154" s="207"/>
    </row>
    <row r="155" spans="1:27" ht="15" x14ac:dyDescent="0.25">
      <c r="A155" s="133" t="s">
        <v>157</v>
      </c>
      <c r="B155" s="346">
        <v>5999</v>
      </c>
      <c r="C155" s="346" t="s">
        <v>15</v>
      </c>
      <c r="D155" s="346" t="s">
        <v>15</v>
      </c>
      <c r="E155" s="346">
        <v>11</v>
      </c>
      <c r="F155" s="346">
        <v>27</v>
      </c>
      <c r="G155" s="346">
        <v>49</v>
      </c>
      <c r="H155" s="346">
        <v>165</v>
      </c>
      <c r="I155" s="346">
        <v>275</v>
      </c>
      <c r="J155" s="346">
        <v>1457</v>
      </c>
      <c r="K155" s="346">
        <v>822</v>
      </c>
      <c r="L155" s="346" t="s">
        <v>15</v>
      </c>
      <c r="M155" s="346" t="s">
        <v>15</v>
      </c>
      <c r="N155" s="346" t="s">
        <v>15</v>
      </c>
      <c r="O155" s="347">
        <v>3193</v>
      </c>
      <c r="P155" s="6"/>
    </row>
    <row r="156" spans="1:27" ht="29.25" customHeight="1" x14ac:dyDescent="0.25">
      <c r="A156" s="197" t="s">
        <v>196</v>
      </c>
      <c r="B156" s="346">
        <v>33</v>
      </c>
      <c r="C156" s="346">
        <v>2</v>
      </c>
      <c r="D156" s="346">
        <v>2</v>
      </c>
      <c r="E156" s="346">
        <v>3</v>
      </c>
      <c r="F156" s="346">
        <v>3</v>
      </c>
      <c r="G156" s="346">
        <v>2</v>
      </c>
      <c r="H156" s="346">
        <v>5</v>
      </c>
      <c r="I156" s="346">
        <v>4</v>
      </c>
      <c r="J156" s="346">
        <v>9</v>
      </c>
      <c r="K156" s="346">
        <v>2</v>
      </c>
      <c r="L156" s="346" t="s">
        <v>15</v>
      </c>
      <c r="M156" s="346" t="s">
        <v>15</v>
      </c>
      <c r="N156" s="346" t="s">
        <v>15</v>
      </c>
      <c r="O156" s="347">
        <v>1</v>
      </c>
      <c r="P156" s="6"/>
    </row>
    <row r="157" spans="1:27" s="8" customFormat="1" ht="15.75" customHeight="1" x14ac:dyDescent="0.25">
      <c r="A157" s="134" t="s">
        <v>22</v>
      </c>
      <c r="B157" s="346">
        <v>11494</v>
      </c>
      <c r="C157" s="346" t="s">
        <v>15</v>
      </c>
      <c r="D157" s="346">
        <v>5</v>
      </c>
      <c r="E157" s="346">
        <v>23</v>
      </c>
      <c r="F157" s="346">
        <v>69</v>
      </c>
      <c r="G157" s="346">
        <v>86</v>
      </c>
      <c r="H157" s="346">
        <v>359</v>
      </c>
      <c r="I157" s="346">
        <v>559</v>
      </c>
      <c r="J157" s="346">
        <v>2846</v>
      </c>
      <c r="K157" s="346">
        <v>1640</v>
      </c>
      <c r="L157" s="346" t="s">
        <v>15</v>
      </c>
      <c r="M157" s="346" t="s">
        <v>15</v>
      </c>
      <c r="N157" s="346" t="s">
        <v>15</v>
      </c>
      <c r="O157" s="347">
        <v>5907</v>
      </c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5" x14ac:dyDescent="0.25">
      <c r="A158" s="133" t="s">
        <v>156</v>
      </c>
      <c r="B158" s="346">
        <v>5495</v>
      </c>
      <c r="C158" s="346" t="s">
        <v>15</v>
      </c>
      <c r="D158" s="346">
        <v>5</v>
      </c>
      <c r="E158" s="346">
        <v>12</v>
      </c>
      <c r="F158" s="346">
        <v>42</v>
      </c>
      <c r="G158" s="346">
        <v>37</v>
      </c>
      <c r="H158" s="346">
        <v>194</v>
      </c>
      <c r="I158" s="346">
        <v>284</v>
      </c>
      <c r="J158" s="346">
        <v>1389</v>
      </c>
      <c r="K158" s="346">
        <v>818</v>
      </c>
      <c r="L158" s="346" t="s">
        <v>15</v>
      </c>
      <c r="M158" s="346" t="s">
        <v>15</v>
      </c>
      <c r="N158" s="346" t="s">
        <v>15</v>
      </c>
      <c r="O158" s="347">
        <v>2714</v>
      </c>
      <c r="P158" s="6"/>
    </row>
    <row r="159" spans="1:27" ht="15" x14ac:dyDescent="0.25">
      <c r="A159" s="133" t="s">
        <v>157</v>
      </c>
      <c r="B159" s="346">
        <v>5999</v>
      </c>
      <c r="C159" s="346" t="s">
        <v>15</v>
      </c>
      <c r="D159" s="346" t="s">
        <v>15</v>
      </c>
      <c r="E159" s="346">
        <v>11</v>
      </c>
      <c r="F159" s="346">
        <v>27</v>
      </c>
      <c r="G159" s="346">
        <v>49</v>
      </c>
      <c r="H159" s="346">
        <v>165</v>
      </c>
      <c r="I159" s="346">
        <v>275</v>
      </c>
      <c r="J159" s="346">
        <v>1457</v>
      </c>
      <c r="K159" s="346">
        <v>822</v>
      </c>
      <c r="L159" s="346" t="s">
        <v>15</v>
      </c>
      <c r="M159" s="346" t="s">
        <v>15</v>
      </c>
      <c r="N159" s="346" t="s">
        <v>15</v>
      </c>
      <c r="O159" s="347">
        <v>3193</v>
      </c>
      <c r="P159" s="6"/>
    </row>
    <row r="160" spans="1:27" ht="15" x14ac:dyDescent="0.25">
      <c r="A160" s="133"/>
      <c r="B160" s="465"/>
      <c r="C160" s="465"/>
      <c r="D160" s="465"/>
      <c r="E160" s="465"/>
      <c r="F160" s="465"/>
      <c r="G160" s="465"/>
      <c r="H160" s="465"/>
      <c r="I160" s="465"/>
      <c r="J160" s="465"/>
      <c r="K160" s="465"/>
      <c r="L160" s="465"/>
      <c r="M160" s="465"/>
      <c r="N160" s="465"/>
      <c r="O160" s="465"/>
      <c r="P160" s="6"/>
    </row>
    <row r="161" spans="1:27" ht="15" x14ac:dyDescent="0.25">
      <c r="A161" s="607" t="s">
        <v>1043</v>
      </c>
      <c r="B161" s="607"/>
      <c r="C161" s="607"/>
      <c r="D161" s="607"/>
      <c r="E161" s="607"/>
      <c r="F161" s="607"/>
      <c r="G161" s="607"/>
      <c r="H161" s="607"/>
      <c r="I161" s="607"/>
      <c r="J161" s="607"/>
      <c r="K161" s="607"/>
      <c r="L161" s="607"/>
      <c r="M161" s="607"/>
      <c r="N161" s="607"/>
      <c r="O161" s="607"/>
      <c r="P161" s="6"/>
    </row>
    <row r="162" spans="1:27" ht="15" x14ac:dyDescent="0.25">
      <c r="A162" s="609" t="s">
        <v>817</v>
      </c>
      <c r="B162" s="605" t="s">
        <v>23</v>
      </c>
      <c r="C162" s="605" t="s">
        <v>24</v>
      </c>
      <c r="D162" s="605"/>
      <c r="E162" s="605"/>
      <c r="F162" s="605"/>
      <c r="G162" s="605"/>
      <c r="H162" s="605"/>
      <c r="I162" s="605"/>
      <c r="J162" s="605"/>
      <c r="K162" s="605"/>
      <c r="L162" s="605"/>
      <c r="M162" s="605"/>
      <c r="N162" s="605"/>
      <c r="O162" s="606"/>
      <c r="P162" s="6"/>
    </row>
    <row r="163" spans="1:27" ht="15" x14ac:dyDescent="0.25">
      <c r="A163" s="609"/>
      <c r="B163" s="605"/>
      <c r="C163" s="605" t="s">
        <v>8</v>
      </c>
      <c r="D163" s="605" t="s">
        <v>185</v>
      </c>
      <c r="E163" s="605"/>
      <c r="F163" s="605"/>
      <c r="G163" s="605"/>
      <c r="H163" s="605"/>
      <c r="I163" s="605"/>
      <c r="J163" s="605"/>
      <c r="K163" s="605"/>
      <c r="L163" s="605"/>
      <c r="M163" s="605"/>
      <c r="N163" s="605"/>
      <c r="O163" s="606"/>
      <c r="P163" s="6"/>
    </row>
    <row r="164" spans="1:27" ht="30" x14ac:dyDescent="0.25">
      <c r="A164" s="609"/>
      <c r="B164" s="605"/>
      <c r="C164" s="605"/>
      <c r="D164" s="45" t="s">
        <v>73</v>
      </c>
      <c r="E164" s="45" t="s">
        <v>25</v>
      </c>
      <c r="F164" s="45" t="s">
        <v>26</v>
      </c>
      <c r="G164" s="45" t="s">
        <v>27</v>
      </c>
      <c r="H164" s="45" t="s">
        <v>28</v>
      </c>
      <c r="I164" s="45" t="s">
        <v>29</v>
      </c>
      <c r="J164" s="45" t="s">
        <v>30</v>
      </c>
      <c r="K164" s="45" t="s">
        <v>74</v>
      </c>
      <c r="L164" s="45" t="s">
        <v>75</v>
      </c>
      <c r="M164" s="45" t="s">
        <v>76</v>
      </c>
      <c r="N164" s="45" t="s">
        <v>77</v>
      </c>
      <c r="O164" s="129" t="s">
        <v>78</v>
      </c>
      <c r="P164" s="6"/>
    </row>
    <row r="165" spans="1:27" s="19" customFormat="1" ht="19.5" customHeight="1" x14ac:dyDescent="0.25">
      <c r="A165" s="604" t="s">
        <v>205</v>
      </c>
      <c r="B165" s="604"/>
      <c r="C165" s="604"/>
      <c r="D165" s="604"/>
      <c r="E165" s="604"/>
      <c r="F165" s="604"/>
      <c r="G165" s="604"/>
      <c r="H165" s="604"/>
      <c r="I165" s="604"/>
      <c r="J165" s="604"/>
      <c r="K165" s="604"/>
      <c r="L165" s="604"/>
      <c r="M165" s="604"/>
      <c r="N165" s="604"/>
      <c r="O165" s="604"/>
      <c r="P165" s="6"/>
    </row>
    <row r="166" spans="1:27" s="6" customFormat="1" ht="26.25" customHeight="1" x14ac:dyDescent="0.25">
      <c r="A166" s="128" t="s">
        <v>196</v>
      </c>
      <c r="B166" s="459">
        <v>44</v>
      </c>
      <c r="C166" s="459">
        <v>1</v>
      </c>
      <c r="D166" s="459">
        <v>2</v>
      </c>
      <c r="E166" s="459">
        <v>1</v>
      </c>
      <c r="F166" s="459">
        <v>4</v>
      </c>
      <c r="G166" s="459">
        <v>5</v>
      </c>
      <c r="H166" s="459">
        <v>6</v>
      </c>
      <c r="I166" s="459">
        <v>8</v>
      </c>
      <c r="J166" s="459">
        <v>10</v>
      </c>
      <c r="K166" s="459">
        <v>3</v>
      </c>
      <c r="L166" s="459">
        <v>3</v>
      </c>
      <c r="M166" s="459" t="s">
        <v>15</v>
      </c>
      <c r="N166" s="459" t="s">
        <v>15</v>
      </c>
      <c r="O166" s="462">
        <v>1</v>
      </c>
    </row>
    <row r="167" spans="1:27" s="8" customFormat="1" ht="17.25" customHeight="1" x14ac:dyDescent="0.25">
      <c r="A167" s="131" t="s">
        <v>22</v>
      </c>
      <c r="B167" s="346">
        <v>17050</v>
      </c>
      <c r="C167" s="346" t="s">
        <v>15</v>
      </c>
      <c r="D167" s="346">
        <v>4</v>
      </c>
      <c r="E167" s="346">
        <v>7</v>
      </c>
      <c r="F167" s="346">
        <v>80</v>
      </c>
      <c r="G167" s="346">
        <v>203</v>
      </c>
      <c r="H167" s="346">
        <v>392</v>
      </c>
      <c r="I167" s="346">
        <v>1165</v>
      </c>
      <c r="J167" s="346">
        <v>3153</v>
      </c>
      <c r="K167" s="346">
        <v>1840</v>
      </c>
      <c r="L167" s="346">
        <v>4011</v>
      </c>
      <c r="M167" s="346" t="s">
        <v>15</v>
      </c>
      <c r="N167" s="346" t="s">
        <v>15</v>
      </c>
      <c r="O167" s="347">
        <v>6195</v>
      </c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5" x14ac:dyDescent="0.25">
      <c r="A168" s="125" t="s">
        <v>156</v>
      </c>
      <c r="B168" s="346">
        <v>8289</v>
      </c>
      <c r="C168" s="346" t="s">
        <v>15</v>
      </c>
      <c r="D168" s="346">
        <v>4</v>
      </c>
      <c r="E168" s="346">
        <v>4</v>
      </c>
      <c r="F168" s="346">
        <v>48</v>
      </c>
      <c r="G168" s="346">
        <v>94</v>
      </c>
      <c r="H168" s="346">
        <v>218</v>
      </c>
      <c r="I168" s="346">
        <v>584</v>
      </c>
      <c r="J168" s="346">
        <v>1602</v>
      </c>
      <c r="K168" s="346">
        <v>931</v>
      </c>
      <c r="L168" s="346">
        <v>1982</v>
      </c>
      <c r="M168" s="346" t="s">
        <v>15</v>
      </c>
      <c r="N168" s="346" t="s">
        <v>15</v>
      </c>
      <c r="O168" s="347">
        <v>2822</v>
      </c>
      <c r="P168" s="207"/>
    </row>
    <row r="169" spans="1:27" ht="15" x14ac:dyDescent="0.25">
      <c r="A169" s="126" t="s">
        <v>157</v>
      </c>
      <c r="B169" s="460">
        <v>8761</v>
      </c>
      <c r="C169" s="460" t="s">
        <v>15</v>
      </c>
      <c r="D169" s="460" t="s">
        <v>15</v>
      </c>
      <c r="E169" s="460">
        <v>3</v>
      </c>
      <c r="F169" s="460">
        <v>32</v>
      </c>
      <c r="G169" s="460">
        <v>109</v>
      </c>
      <c r="H169" s="460">
        <v>174</v>
      </c>
      <c r="I169" s="460">
        <v>581</v>
      </c>
      <c r="J169" s="460">
        <v>1551</v>
      </c>
      <c r="K169" s="460">
        <v>909</v>
      </c>
      <c r="L169" s="460">
        <v>2029</v>
      </c>
      <c r="M169" s="460" t="s">
        <v>15</v>
      </c>
      <c r="N169" s="460" t="s">
        <v>15</v>
      </c>
      <c r="O169" s="461">
        <v>3373</v>
      </c>
      <c r="P169" s="6"/>
    </row>
    <row r="170" spans="1:27" s="19" customFormat="1" ht="19.5" customHeight="1" x14ac:dyDescent="0.25">
      <c r="A170" s="602" t="s">
        <v>40</v>
      </c>
      <c r="B170" s="602"/>
      <c r="C170" s="602"/>
      <c r="D170" s="602"/>
      <c r="E170" s="602"/>
      <c r="F170" s="602"/>
      <c r="G170" s="602"/>
      <c r="H170" s="602"/>
      <c r="I170" s="602"/>
      <c r="J170" s="602"/>
      <c r="K170" s="602"/>
      <c r="L170" s="602"/>
      <c r="M170" s="602"/>
      <c r="N170" s="602"/>
      <c r="O170" s="602"/>
      <c r="P170" s="6"/>
    </row>
    <row r="171" spans="1:27" s="6" customFormat="1" ht="28.5" customHeight="1" x14ac:dyDescent="0.25">
      <c r="A171" s="128" t="s">
        <v>196</v>
      </c>
      <c r="B171" s="459">
        <v>14</v>
      </c>
      <c r="C171" s="459" t="s">
        <v>15</v>
      </c>
      <c r="D171" s="459">
        <v>1</v>
      </c>
      <c r="E171" s="459" t="s">
        <v>15</v>
      </c>
      <c r="F171" s="459">
        <v>2</v>
      </c>
      <c r="G171" s="459">
        <v>4</v>
      </c>
      <c r="H171" s="459">
        <v>1</v>
      </c>
      <c r="I171" s="459">
        <v>1</v>
      </c>
      <c r="J171" s="459">
        <v>2</v>
      </c>
      <c r="K171" s="459">
        <v>2</v>
      </c>
      <c r="L171" s="459" t="s">
        <v>15</v>
      </c>
      <c r="M171" s="459" t="s">
        <v>15</v>
      </c>
      <c r="N171" s="459">
        <v>1</v>
      </c>
      <c r="O171" s="462" t="s">
        <v>15</v>
      </c>
    </row>
    <row r="172" spans="1:27" s="8" customFormat="1" ht="15.75" customHeight="1" x14ac:dyDescent="0.25">
      <c r="A172" s="131" t="s">
        <v>22</v>
      </c>
      <c r="B172" s="346">
        <v>6465</v>
      </c>
      <c r="C172" s="346" t="s">
        <v>15</v>
      </c>
      <c r="D172" s="346">
        <v>4</v>
      </c>
      <c r="E172" s="346" t="s">
        <v>15</v>
      </c>
      <c r="F172" s="346">
        <v>32</v>
      </c>
      <c r="G172" s="346">
        <v>124</v>
      </c>
      <c r="H172" s="346">
        <v>94</v>
      </c>
      <c r="I172" s="346">
        <v>130</v>
      </c>
      <c r="J172" s="346">
        <v>624</v>
      </c>
      <c r="K172" s="346">
        <v>1303</v>
      </c>
      <c r="L172" s="346" t="s">
        <v>15</v>
      </c>
      <c r="M172" s="346" t="s">
        <v>15</v>
      </c>
      <c r="N172" s="346">
        <v>4154</v>
      </c>
      <c r="O172" s="347" t="s">
        <v>15</v>
      </c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5" x14ac:dyDescent="0.25">
      <c r="A173" s="125" t="s">
        <v>156</v>
      </c>
      <c r="B173" s="346">
        <v>3144</v>
      </c>
      <c r="C173" s="346" t="s">
        <v>15</v>
      </c>
      <c r="D173" s="346">
        <v>3</v>
      </c>
      <c r="E173" s="346" t="s">
        <v>15</v>
      </c>
      <c r="F173" s="346">
        <v>20</v>
      </c>
      <c r="G173" s="346">
        <v>67</v>
      </c>
      <c r="H173" s="346">
        <v>54</v>
      </c>
      <c r="I173" s="346">
        <v>68</v>
      </c>
      <c r="J173" s="346">
        <v>308</v>
      </c>
      <c r="K173" s="346">
        <v>652</v>
      </c>
      <c r="L173" s="346" t="s">
        <v>15</v>
      </c>
      <c r="M173" s="346" t="s">
        <v>15</v>
      </c>
      <c r="N173" s="346">
        <v>1972</v>
      </c>
      <c r="O173" s="347" t="s">
        <v>15</v>
      </c>
      <c r="P173" s="207"/>
    </row>
    <row r="174" spans="1:27" ht="15" x14ac:dyDescent="0.25">
      <c r="A174" s="126" t="s">
        <v>157</v>
      </c>
      <c r="B174" s="346">
        <v>3321</v>
      </c>
      <c r="C174" s="346" t="s">
        <v>15</v>
      </c>
      <c r="D174" s="346">
        <v>1</v>
      </c>
      <c r="E174" s="346" t="s">
        <v>15</v>
      </c>
      <c r="F174" s="346">
        <v>12</v>
      </c>
      <c r="G174" s="346">
        <v>57</v>
      </c>
      <c r="H174" s="346">
        <v>40</v>
      </c>
      <c r="I174" s="346">
        <v>62</v>
      </c>
      <c r="J174" s="346">
        <v>316</v>
      </c>
      <c r="K174" s="346">
        <v>651</v>
      </c>
      <c r="L174" s="346" t="s">
        <v>15</v>
      </c>
      <c r="M174" s="346" t="s">
        <v>15</v>
      </c>
      <c r="N174" s="346">
        <v>2182</v>
      </c>
      <c r="O174" s="347" t="s">
        <v>15</v>
      </c>
      <c r="P174" s="6"/>
    </row>
    <row r="175" spans="1:27" s="19" customFormat="1" ht="21" customHeight="1" x14ac:dyDescent="0.25">
      <c r="A175" s="608" t="s">
        <v>41</v>
      </c>
      <c r="B175" s="608"/>
      <c r="C175" s="608"/>
      <c r="D175" s="608"/>
      <c r="E175" s="608"/>
      <c r="F175" s="608"/>
      <c r="G175" s="608"/>
      <c r="H175" s="608"/>
      <c r="I175" s="608"/>
      <c r="J175" s="608"/>
      <c r="K175" s="608"/>
      <c r="L175" s="608"/>
      <c r="M175" s="608"/>
      <c r="N175" s="608"/>
      <c r="O175" s="608"/>
      <c r="P175" s="6"/>
    </row>
    <row r="176" spans="1:27" s="6" customFormat="1" ht="27.75" customHeight="1" x14ac:dyDescent="0.25">
      <c r="A176" s="128" t="s">
        <v>196</v>
      </c>
      <c r="B176" s="459">
        <v>128</v>
      </c>
      <c r="C176" s="459">
        <v>11</v>
      </c>
      <c r="D176" s="459">
        <v>9</v>
      </c>
      <c r="E176" s="459">
        <v>10</v>
      </c>
      <c r="F176" s="459">
        <v>8</v>
      </c>
      <c r="G176" s="459">
        <v>6</v>
      </c>
      <c r="H176" s="459">
        <v>11</v>
      </c>
      <c r="I176" s="459">
        <v>15</v>
      </c>
      <c r="J176" s="459">
        <v>17</v>
      </c>
      <c r="K176" s="459">
        <v>16</v>
      </c>
      <c r="L176" s="459">
        <v>18</v>
      </c>
      <c r="M176" s="459">
        <v>2</v>
      </c>
      <c r="N176" s="459">
        <v>3</v>
      </c>
      <c r="O176" s="462">
        <v>2</v>
      </c>
    </row>
    <row r="177" spans="1:27" s="8" customFormat="1" ht="18" customHeight="1" x14ac:dyDescent="0.25">
      <c r="A177" s="131" t="s">
        <v>22</v>
      </c>
      <c r="B177" s="346">
        <v>88968</v>
      </c>
      <c r="C177" s="346" t="s">
        <v>15</v>
      </c>
      <c r="D177" s="346">
        <v>25</v>
      </c>
      <c r="E177" s="346">
        <v>79</v>
      </c>
      <c r="F177" s="346">
        <v>133</v>
      </c>
      <c r="G177" s="346">
        <v>240</v>
      </c>
      <c r="H177" s="346">
        <v>758</v>
      </c>
      <c r="I177" s="346">
        <v>2176</v>
      </c>
      <c r="J177" s="346">
        <v>6140</v>
      </c>
      <c r="K177" s="346">
        <v>12202</v>
      </c>
      <c r="L177" s="346">
        <v>24232</v>
      </c>
      <c r="M177" s="346">
        <v>4725</v>
      </c>
      <c r="N177" s="346">
        <v>13355</v>
      </c>
      <c r="O177" s="347">
        <v>24903</v>
      </c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5" x14ac:dyDescent="0.25">
      <c r="A178" s="125" t="s">
        <v>156</v>
      </c>
      <c r="B178" s="346">
        <v>42400</v>
      </c>
      <c r="C178" s="346" t="s">
        <v>15</v>
      </c>
      <c r="D178" s="346">
        <v>13</v>
      </c>
      <c r="E178" s="346">
        <v>45</v>
      </c>
      <c r="F178" s="346">
        <v>71</v>
      </c>
      <c r="G178" s="346">
        <v>140</v>
      </c>
      <c r="H178" s="346">
        <v>406</v>
      </c>
      <c r="I178" s="346">
        <v>1094</v>
      </c>
      <c r="J178" s="346">
        <v>3062</v>
      </c>
      <c r="K178" s="346">
        <v>5856</v>
      </c>
      <c r="L178" s="346">
        <v>11651</v>
      </c>
      <c r="M178" s="346">
        <v>2216</v>
      </c>
      <c r="N178" s="346">
        <v>6390</v>
      </c>
      <c r="O178" s="347">
        <v>11456</v>
      </c>
      <c r="P178" s="6"/>
    </row>
    <row r="179" spans="1:27" ht="15" x14ac:dyDescent="0.25">
      <c r="A179" s="126" t="s">
        <v>157</v>
      </c>
      <c r="B179" s="346">
        <v>46568</v>
      </c>
      <c r="C179" s="346" t="s">
        <v>15</v>
      </c>
      <c r="D179" s="346">
        <v>12</v>
      </c>
      <c r="E179" s="346">
        <v>34</v>
      </c>
      <c r="F179" s="346">
        <v>62</v>
      </c>
      <c r="G179" s="346">
        <v>100</v>
      </c>
      <c r="H179" s="346">
        <v>352</v>
      </c>
      <c r="I179" s="346">
        <v>1082</v>
      </c>
      <c r="J179" s="346">
        <v>3078</v>
      </c>
      <c r="K179" s="346">
        <v>6346</v>
      </c>
      <c r="L179" s="346">
        <v>12581</v>
      </c>
      <c r="M179" s="346">
        <v>2509</v>
      </c>
      <c r="N179" s="346">
        <v>6965</v>
      </c>
      <c r="O179" s="347">
        <v>13447</v>
      </c>
      <c r="P179" s="6"/>
    </row>
    <row r="180" spans="1:27" s="208" customFormat="1" ht="18" customHeight="1" x14ac:dyDescent="0.25">
      <c r="A180" s="604" t="s">
        <v>203</v>
      </c>
      <c r="B180" s="604"/>
      <c r="C180" s="604"/>
      <c r="D180" s="604"/>
      <c r="E180" s="604"/>
      <c r="F180" s="604"/>
      <c r="G180" s="604"/>
      <c r="H180" s="604"/>
      <c r="I180" s="604"/>
      <c r="J180" s="604"/>
      <c r="K180" s="604"/>
      <c r="L180" s="604"/>
      <c r="M180" s="604"/>
      <c r="N180" s="604"/>
      <c r="O180" s="604"/>
      <c r="P180" s="6"/>
    </row>
    <row r="181" spans="1:27" s="6" customFormat="1" ht="28.5" customHeight="1" x14ac:dyDescent="0.25">
      <c r="A181" s="128" t="s">
        <v>196</v>
      </c>
      <c r="B181" s="459">
        <v>36</v>
      </c>
      <c r="C181" s="459">
        <v>1</v>
      </c>
      <c r="D181" s="459">
        <v>1</v>
      </c>
      <c r="E181" s="459">
        <v>1</v>
      </c>
      <c r="F181" s="459">
        <v>3</v>
      </c>
      <c r="G181" s="459">
        <v>1</v>
      </c>
      <c r="H181" s="459">
        <v>9</v>
      </c>
      <c r="I181" s="459">
        <v>6</v>
      </c>
      <c r="J181" s="459">
        <v>9</v>
      </c>
      <c r="K181" s="459">
        <v>4</v>
      </c>
      <c r="L181" s="459" t="s">
        <v>15</v>
      </c>
      <c r="M181" s="459" t="s">
        <v>15</v>
      </c>
      <c r="N181" s="459">
        <v>1</v>
      </c>
      <c r="O181" s="462" t="s">
        <v>15</v>
      </c>
      <c r="P181" s="207"/>
    </row>
    <row r="182" spans="1:27" s="8" customFormat="1" ht="15.75" customHeight="1" x14ac:dyDescent="0.25">
      <c r="A182" s="131" t="s">
        <v>22</v>
      </c>
      <c r="B182" s="346">
        <v>11713</v>
      </c>
      <c r="C182" s="346" t="s">
        <v>15</v>
      </c>
      <c r="D182" s="346">
        <v>1</v>
      </c>
      <c r="E182" s="346">
        <v>9</v>
      </c>
      <c r="F182" s="346">
        <v>56</v>
      </c>
      <c r="G182" s="346">
        <v>35</v>
      </c>
      <c r="H182" s="346">
        <v>712</v>
      </c>
      <c r="I182" s="346">
        <v>882</v>
      </c>
      <c r="J182" s="346">
        <v>2837</v>
      </c>
      <c r="K182" s="346">
        <v>2394</v>
      </c>
      <c r="L182" s="346" t="s">
        <v>15</v>
      </c>
      <c r="M182" s="346" t="s">
        <v>15</v>
      </c>
      <c r="N182" s="346">
        <v>4787</v>
      </c>
      <c r="O182" s="347" t="s">
        <v>15</v>
      </c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5" x14ac:dyDescent="0.25">
      <c r="A183" s="125" t="s">
        <v>156</v>
      </c>
      <c r="B183" s="346">
        <v>5688</v>
      </c>
      <c r="C183" s="346" t="s">
        <v>15</v>
      </c>
      <c r="D183" s="346">
        <v>1</v>
      </c>
      <c r="E183" s="346">
        <v>4</v>
      </c>
      <c r="F183" s="346">
        <v>28</v>
      </c>
      <c r="G183" s="346">
        <v>17</v>
      </c>
      <c r="H183" s="346">
        <v>385</v>
      </c>
      <c r="I183" s="346">
        <v>476</v>
      </c>
      <c r="J183" s="346">
        <v>1438</v>
      </c>
      <c r="K183" s="346">
        <v>1155</v>
      </c>
      <c r="L183" s="346" t="s">
        <v>15</v>
      </c>
      <c r="M183" s="346" t="s">
        <v>15</v>
      </c>
      <c r="N183" s="346">
        <v>2184</v>
      </c>
      <c r="O183" s="347" t="s">
        <v>15</v>
      </c>
      <c r="P183" s="6"/>
    </row>
    <row r="184" spans="1:27" ht="15" x14ac:dyDescent="0.25">
      <c r="A184" s="126" t="s">
        <v>157</v>
      </c>
      <c r="B184" s="460">
        <v>6025</v>
      </c>
      <c r="C184" s="460" t="s">
        <v>15</v>
      </c>
      <c r="D184" s="460" t="s">
        <v>15</v>
      </c>
      <c r="E184" s="460">
        <v>5</v>
      </c>
      <c r="F184" s="460">
        <v>28</v>
      </c>
      <c r="G184" s="460">
        <v>18</v>
      </c>
      <c r="H184" s="460">
        <v>327</v>
      </c>
      <c r="I184" s="460">
        <v>406</v>
      </c>
      <c r="J184" s="460">
        <v>1399</v>
      </c>
      <c r="K184" s="460">
        <v>1239</v>
      </c>
      <c r="L184" s="460" t="s">
        <v>15</v>
      </c>
      <c r="M184" s="460" t="s">
        <v>15</v>
      </c>
      <c r="N184" s="460">
        <v>2603</v>
      </c>
      <c r="O184" s="461" t="s">
        <v>15</v>
      </c>
      <c r="P184" s="6"/>
    </row>
    <row r="185" spans="1:27" ht="15" x14ac:dyDescent="0.25">
      <c r="A185" s="133"/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6"/>
    </row>
    <row r="186" spans="1:27" ht="15" x14ac:dyDescent="0.25">
      <c r="A186" s="133"/>
      <c r="B186" s="230"/>
      <c r="C186" s="230"/>
      <c r="D186" s="230"/>
      <c r="E186" s="230"/>
      <c r="F186" s="230"/>
      <c r="G186" s="230"/>
      <c r="H186" s="230"/>
      <c r="I186" s="230"/>
      <c r="J186" s="230"/>
      <c r="K186" s="230"/>
      <c r="L186" s="230"/>
      <c r="M186" s="230"/>
      <c r="N186" s="230"/>
      <c r="O186" s="230"/>
      <c r="P186" s="6"/>
    </row>
    <row r="187" spans="1:27" ht="15" x14ac:dyDescent="0.25">
      <c r="A187" s="133" t="s">
        <v>817</v>
      </c>
      <c r="B187" s="230"/>
      <c r="C187" s="230"/>
      <c r="D187" s="230"/>
      <c r="E187" s="230"/>
      <c r="F187" s="230"/>
      <c r="G187" s="230"/>
      <c r="H187" s="230"/>
      <c r="I187" s="230"/>
      <c r="J187" s="230"/>
      <c r="K187" s="230"/>
      <c r="L187" s="230"/>
      <c r="M187" s="230"/>
      <c r="N187" s="230"/>
      <c r="O187" s="230"/>
      <c r="P187" s="6"/>
    </row>
    <row r="188" spans="1:27" ht="15" x14ac:dyDescent="0.25">
      <c r="A188" s="607" t="s">
        <v>1043</v>
      </c>
      <c r="B188" s="607"/>
      <c r="C188" s="607"/>
      <c r="D188" s="607"/>
      <c r="E188" s="607"/>
      <c r="F188" s="607"/>
      <c r="G188" s="607"/>
      <c r="H188" s="607"/>
      <c r="I188" s="607"/>
      <c r="J188" s="607"/>
      <c r="K188" s="607"/>
      <c r="L188" s="607"/>
      <c r="M188" s="607"/>
      <c r="N188" s="607"/>
      <c r="O188" s="607"/>
      <c r="P188" s="6"/>
    </row>
    <row r="189" spans="1:27" ht="15" x14ac:dyDescent="0.25">
      <c r="A189" s="609" t="s">
        <v>817</v>
      </c>
      <c r="B189" s="605" t="s">
        <v>23</v>
      </c>
      <c r="C189" s="605" t="s">
        <v>24</v>
      </c>
      <c r="D189" s="605"/>
      <c r="E189" s="605"/>
      <c r="F189" s="605"/>
      <c r="G189" s="605"/>
      <c r="H189" s="605"/>
      <c r="I189" s="605"/>
      <c r="J189" s="605"/>
      <c r="K189" s="605"/>
      <c r="L189" s="605"/>
      <c r="M189" s="605"/>
      <c r="N189" s="605"/>
      <c r="O189" s="606"/>
      <c r="P189" s="6"/>
    </row>
    <row r="190" spans="1:27" ht="15" x14ac:dyDescent="0.25">
      <c r="A190" s="609"/>
      <c r="B190" s="605"/>
      <c r="C190" s="605" t="s">
        <v>8</v>
      </c>
      <c r="D190" s="605" t="s">
        <v>185</v>
      </c>
      <c r="E190" s="605"/>
      <c r="F190" s="605"/>
      <c r="G190" s="605"/>
      <c r="H190" s="605"/>
      <c r="I190" s="605"/>
      <c r="J190" s="605"/>
      <c r="K190" s="605"/>
      <c r="L190" s="605"/>
      <c r="M190" s="605"/>
      <c r="N190" s="605"/>
      <c r="O190" s="606"/>
      <c r="P190" s="6"/>
    </row>
    <row r="191" spans="1:27" ht="30" x14ac:dyDescent="0.25">
      <c r="A191" s="609"/>
      <c r="B191" s="605"/>
      <c r="C191" s="605"/>
      <c r="D191" s="45" t="s">
        <v>73</v>
      </c>
      <c r="E191" s="45" t="s">
        <v>25</v>
      </c>
      <c r="F191" s="45" t="s">
        <v>26</v>
      </c>
      <c r="G191" s="45" t="s">
        <v>27</v>
      </c>
      <c r="H191" s="45" t="s">
        <v>28</v>
      </c>
      <c r="I191" s="45" t="s">
        <v>29</v>
      </c>
      <c r="J191" s="45" t="s">
        <v>30</v>
      </c>
      <c r="K191" s="45" t="s">
        <v>74</v>
      </c>
      <c r="L191" s="45" t="s">
        <v>75</v>
      </c>
      <c r="M191" s="45" t="s">
        <v>76</v>
      </c>
      <c r="N191" s="45" t="s">
        <v>77</v>
      </c>
      <c r="O191" s="129" t="s">
        <v>78</v>
      </c>
      <c r="P191" s="6"/>
    </row>
    <row r="192" spans="1:27" s="208" customFormat="1" ht="15" customHeight="1" x14ac:dyDescent="0.25">
      <c r="A192" s="604" t="s">
        <v>204</v>
      </c>
      <c r="B192" s="604"/>
      <c r="C192" s="604"/>
      <c r="D192" s="604"/>
      <c r="E192" s="604"/>
      <c r="F192" s="604"/>
      <c r="G192" s="604"/>
      <c r="H192" s="604"/>
      <c r="I192" s="604"/>
      <c r="J192" s="604"/>
      <c r="K192" s="604"/>
      <c r="L192" s="604"/>
      <c r="M192" s="604"/>
      <c r="N192" s="604"/>
      <c r="O192" s="604"/>
      <c r="P192" s="6"/>
    </row>
    <row r="193" spans="1:27" s="6" customFormat="1" ht="30" customHeight="1" x14ac:dyDescent="0.25">
      <c r="A193" s="128" t="s">
        <v>196</v>
      </c>
      <c r="B193" s="459">
        <v>37</v>
      </c>
      <c r="C193" s="459">
        <v>1</v>
      </c>
      <c r="D193" s="459" t="s">
        <v>15</v>
      </c>
      <c r="E193" s="459" t="s">
        <v>15</v>
      </c>
      <c r="F193" s="459">
        <v>4</v>
      </c>
      <c r="G193" s="459">
        <v>6</v>
      </c>
      <c r="H193" s="459">
        <v>7</v>
      </c>
      <c r="I193" s="459">
        <v>2</v>
      </c>
      <c r="J193" s="459">
        <v>7</v>
      </c>
      <c r="K193" s="459">
        <v>6</v>
      </c>
      <c r="L193" s="459">
        <v>2</v>
      </c>
      <c r="M193" s="459">
        <v>1</v>
      </c>
      <c r="N193" s="459" t="s">
        <v>15</v>
      </c>
      <c r="O193" s="462">
        <v>1</v>
      </c>
      <c r="P193" s="207"/>
    </row>
    <row r="194" spans="1:27" s="8" customFormat="1" ht="15" customHeight="1" x14ac:dyDescent="0.25">
      <c r="A194" s="131" t="s">
        <v>22</v>
      </c>
      <c r="B194" s="346">
        <v>19958</v>
      </c>
      <c r="C194" s="346" t="s">
        <v>15</v>
      </c>
      <c r="D194" s="346" t="s">
        <v>15</v>
      </c>
      <c r="E194" s="346" t="s">
        <v>15</v>
      </c>
      <c r="F194" s="346">
        <v>72</v>
      </c>
      <c r="G194" s="346">
        <v>227</v>
      </c>
      <c r="H194" s="346">
        <v>492</v>
      </c>
      <c r="I194" s="346">
        <v>250</v>
      </c>
      <c r="J194" s="346">
        <v>2216</v>
      </c>
      <c r="K194" s="346">
        <v>4005</v>
      </c>
      <c r="L194" s="346">
        <v>2397</v>
      </c>
      <c r="M194" s="346">
        <v>2025</v>
      </c>
      <c r="N194" s="346" t="s">
        <v>15</v>
      </c>
      <c r="O194" s="347">
        <v>8274</v>
      </c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5" x14ac:dyDescent="0.25">
      <c r="A195" s="125" t="s">
        <v>156</v>
      </c>
      <c r="B195" s="346">
        <v>9600</v>
      </c>
      <c r="C195" s="346" t="s">
        <v>15</v>
      </c>
      <c r="D195" s="346" t="s">
        <v>15</v>
      </c>
      <c r="E195" s="346" t="s">
        <v>15</v>
      </c>
      <c r="F195" s="346">
        <v>45</v>
      </c>
      <c r="G195" s="346">
        <v>131</v>
      </c>
      <c r="H195" s="346">
        <v>259</v>
      </c>
      <c r="I195" s="346">
        <v>118</v>
      </c>
      <c r="J195" s="346">
        <v>1107</v>
      </c>
      <c r="K195" s="346">
        <v>1937</v>
      </c>
      <c r="L195" s="346">
        <v>1158</v>
      </c>
      <c r="M195" s="346">
        <v>1019</v>
      </c>
      <c r="N195" s="346" t="s">
        <v>15</v>
      </c>
      <c r="O195" s="347">
        <v>3826</v>
      </c>
      <c r="P195" s="6"/>
    </row>
    <row r="196" spans="1:27" ht="15" x14ac:dyDescent="0.25">
      <c r="A196" s="126" t="s">
        <v>157</v>
      </c>
      <c r="B196" s="460">
        <v>10358</v>
      </c>
      <c r="C196" s="460" t="s">
        <v>15</v>
      </c>
      <c r="D196" s="460" t="s">
        <v>15</v>
      </c>
      <c r="E196" s="460" t="s">
        <v>15</v>
      </c>
      <c r="F196" s="460">
        <v>27</v>
      </c>
      <c r="G196" s="460">
        <v>96</v>
      </c>
      <c r="H196" s="460">
        <v>233</v>
      </c>
      <c r="I196" s="460">
        <v>132</v>
      </c>
      <c r="J196" s="460">
        <v>1109</v>
      </c>
      <c r="K196" s="460">
        <v>2068</v>
      </c>
      <c r="L196" s="460">
        <v>1239</v>
      </c>
      <c r="M196" s="460">
        <v>1006</v>
      </c>
      <c r="N196" s="460" t="s">
        <v>15</v>
      </c>
      <c r="O196" s="461">
        <v>4448</v>
      </c>
      <c r="P196" s="6"/>
    </row>
    <row r="197" spans="1:27" x14ac:dyDescent="0.25">
      <c r="P197" s="6"/>
    </row>
    <row r="198" spans="1:27" x14ac:dyDescent="0.25">
      <c r="P198" s="207"/>
    </row>
    <row r="199" spans="1:27" x14ac:dyDescent="0.25">
      <c r="P199" s="6"/>
    </row>
    <row r="200" spans="1:27" x14ac:dyDescent="0.25">
      <c r="P200" s="6"/>
    </row>
    <row r="201" spans="1:27" x14ac:dyDescent="0.25">
      <c r="P201" s="6"/>
    </row>
    <row r="202" spans="1:27" x14ac:dyDescent="0.25">
      <c r="P202" s="6"/>
    </row>
    <row r="203" spans="1:27" x14ac:dyDescent="0.25">
      <c r="P203" s="6"/>
    </row>
  </sheetData>
  <mergeCells count="77">
    <mergeCell ref="D44:O44"/>
    <mergeCell ref="D92:O92"/>
    <mergeCell ref="A175:O175"/>
    <mergeCell ref="A123:O123"/>
    <mergeCell ref="A146:O146"/>
    <mergeCell ref="B138:B140"/>
    <mergeCell ref="A55:O55"/>
    <mergeCell ref="A70:O70"/>
    <mergeCell ref="A94:O94"/>
    <mergeCell ref="A99:O99"/>
    <mergeCell ref="A66:O66"/>
    <mergeCell ref="A67:A69"/>
    <mergeCell ref="B67:B69"/>
    <mergeCell ref="C67:O67"/>
    <mergeCell ref="C68:C69"/>
    <mergeCell ref="D68:O68"/>
    <mergeCell ref="D3:O3"/>
    <mergeCell ref="A1:O1"/>
    <mergeCell ref="A2:A4"/>
    <mergeCell ref="B2:B4"/>
    <mergeCell ref="C2:O2"/>
    <mergeCell ref="C3:C4"/>
    <mergeCell ref="A5:O5"/>
    <mergeCell ref="A14:O14"/>
    <mergeCell ref="A24:O24"/>
    <mergeCell ref="A29:O29"/>
    <mergeCell ref="A50:O50"/>
    <mergeCell ref="A21:A23"/>
    <mergeCell ref="B21:B23"/>
    <mergeCell ref="C21:O21"/>
    <mergeCell ref="C22:C23"/>
    <mergeCell ref="D22:O22"/>
    <mergeCell ref="A20:O20"/>
    <mergeCell ref="A42:O42"/>
    <mergeCell ref="A43:A45"/>
    <mergeCell ref="B43:B45"/>
    <mergeCell ref="C43:O43"/>
    <mergeCell ref="C44:C45"/>
    <mergeCell ref="A192:O192"/>
    <mergeCell ref="A151:O151"/>
    <mergeCell ref="A165:O165"/>
    <mergeCell ref="A170:O170"/>
    <mergeCell ref="A180:O180"/>
    <mergeCell ref="A161:O161"/>
    <mergeCell ref="A162:A164"/>
    <mergeCell ref="B162:B164"/>
    <mergeCell ref="C162:O162"/>
    <mergeCell ref="C163:C164"/>
    <mergeCell ref="A189:A191"/>
    <mergeCell ref="B189:B191"/>
    <mergeCell ref="C189:O189"/>
    <mergeCell ref="C190:C191"/>
    <mergeCell ref="D190:O190"/>
    <mergeCell ref="A60:O60"/>
    <mergeCell ref="A112:O112"/>
    <mergeCell ref="A114:O114"/>
    <mergeCell ref="A115:A117"/>
    <mergeCell ref="B115:B117"/>
    <mergeCell ref="C115:O115"/>
    <mergeCell ref="C116:C117"/>
    <mergeCell ref="D116:O116"/>
    <mergeCell ref="A90:O90"/>
    <mergeCell ref="A91:A93"/>
    <mergeCell ref="B91:B93"/>
    <mergeCell ref="C91:O91"/>
    <mergeCell ref="C92:C93"/>
    <mergeCell ref="A118:O118"/>
    <mergeCell ref="A113:O113"/>
    <mergeCell ref="A141:O141"/>
    <mergeCell ref="D163:O163"/>
    <mergeCell ref="A188:O188"/>
    <mergeCell ref="A136:O136"/>
    <mergeCell ref="A137:O137"/>
    <mergeCell ref="A138:A140"/>
    <mergeCell ref="C138:O138"/>
    <mergeCell ref="C139:C140"/>
    <mergeCell ref="D139:O139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61" orientation="landscape" useFirstPageNumber="1" r:id="rId1"/>
  <headerFooter differentOddEven="1">
    <oddHeader>&amp;C&amp;"-,курсив"Всероссийская перепись населения 2020 года</oddHeader>
    <oddFooter>&amp;C&amp;"Times New Roman,курсив"Численность и размещение населения Томской области&amp;G&amp;R&amp;P</oddFooter>
    <evenHeader>&amp;C&amp;"Times New Roman,курсив"Всероссийская перепись населения 2020 года</evenHeader>
    <evenFooter>&amp;L&amp;P&amp;C&amp;"Times New Roman,курсив"Численность и размещение населения Томской области&amp;G</even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29"/>
  <sheetViews>
    <sheetView workbookViewId="0">
      <selection activeCell="J8" sqref="J8"/>
    </sheetView>
  </sheetViews>
  <sheetFormatPr defaultRowHeight="15" x14ac:dyDescent="0.25"/>
  <cols>
    <col min="1" max="1" width="7.5703125" customWidth="1"/>
    <col min="2" max="2" width="46.85546875" customWidth="1"/>
    <col min="3" max="3" width="41" customWidth="1"/>
    <col min="4" max="4" width="28.140625" customWidth="1"/>
  </cols>
  <sheetData>
    <row r="1" spans="1:5" ht="54.75" customHeight="1" x14ac:dyDescent="0.25">
      <c r="A1" s="557" t="s">
        <v>1137</v>
      </c>
      <c r="B1" s="613"/>
      <c r="C1" s="613"/>
      <c r="D1" s="613"/>
    </row>
    <row r="2" spans="1:5" ht="13.5" customHeight="1" x14ac:dyDescent="0.25">
      <c r="A2" s="41" t="s">
        <v>211</v>
      </c>
      <c r="B2" s="44" t="s">
        <v>58</v>
      </c>
      <c r="C2" s="44" t="s">
        <v>72</v>
      </c>
      <c r="D2" s="44" t="s">
        <v>59</v>
      </c>
    </row>
    <row r="3" spans="1:5" s="19" customFormat="1" ht="13.5" customHeight="1" x14ac:dyDescent="0.25">
      <c r="A3" s="44">
        <v>1</v>
      </c>
      <c r="B3" s="486" t="s">
        <v>1096</v>
      </c>
      <c r="C3" s="489" t="s">
        <v>1063</v>
      </c>
      <c r="D3" s="489" t="s">
        <v>1062</v>
      </c>
    </row>
    <row r="4" spans="1:5" s="19" customFormat="1" ht="13.5" customHeight="1" x14ac:dyDescent="0.25">
      <c r="A4" s="44">
        <v>2</v>
      </c>
      <c r="B4" s="486" t="s">
        <v>1097</v>
      </c>
      <c r="C4" s="489" t="s">
        <v>1064</v>
      </c>
      <c r="D4" s="489" t="s">
        <v>1062</v>
      </c>
      <c r="E4" s="19" t="s">
        <v>810</v>
      </c>
    </row>
    <row r="5" spans="1:5" s="19" customFormat="1" ht="13.5" customHeight="1" x14ac:dyDescent="0.25">
      <c r="A5" s="44">
        <v>3</v>
      </c>
      <c r="B5" s="486" t="s">
        <v>1098</v>
      </c>
      <c r="C5" s="489" t="s">
        <v>1066</v>
      </c>
      <c r="D5" s="489" t="s">
        <v>1065</v>
      </c>
    </row>
    <row r="6" spans="1:5" s="345" customFormat="1" ht="44.25" customHeight="1" x14ac:dyDescent="0.25">
      <c r="A6" s="44">
        <v>4</v>
      </c>
      <c r="B6" s="487" t="s">
        <v>1122</v>
      </c>
      <c r="C6" s="487"/>
      <c r="D6" s="487" t="s">
        <v>1067</v>
      </c>
    </row>
    <row r="7" spans="1:5" s="19" customFormat="1" ht="13.5" customHeight="1" x14ac:dyDescent="0.25">
      <c r="A7" s="44">
        <v>5</v>
      </c>
      <c r="B7" s="486" t="s">
        <v>1099</v>
      </c>
      <c r="C7" s="489" t="s">
        <v>1069</v>
      </c>
      <c r="D7" s="489" t="s">
        <v>1068</v>
      </c>
    </row>
    <row r="8" spans="1:5" s="19" customFormat="1" ht="13.5" customHeight="1" x14ac:dyDescent="0.25">
      <c r="A8" s="44">
        <v>6</v>
      </c>
      <c r="B8" s="486" t="s">
        <v>1100</v>
      </c>
      <c r="C8" s="489" t="s">
        <v>1070</v>
      </c>
      <c r="D8" s="489" t="s">
        <v>1068</v>
      </c>
    </row>
    <row r="9" spans="1:5" s="19" customFormat="1" ht="13.5" customHeight="1" x14ac:dyDescent="0.25">
      <c r="A9" s="44">
        <v>7</v>
      </c>
      <c r="B9" s="486" t="s">
        <v>1101</v>
      </c>
      <c r="C9" s="489" t="s">
        <v>1072</v>
      </c>
      <c r="D9" s="489" t="s">
        <v>1071</v>
      </c>
    </row>
    <row r="10" spans="1:5" s="19" customFormat="1" ht="13.5" customHeight="1" x14ac:dyDescent="0.25">
      <c r="A10" s="44">
        <v>8</v>
      </c>
      <c r="B10" s="486" t="s">
        <v>1102</v>
      </c>
      <c r="C10" s="489" t="s">
        <v>1074</v>
      </c>
      <c r="D10" s="489" t="s">
        <v>1073</v>
      </c>
    </row>
    <row r="11" spans="1:5" s="19" customFormat="1" ht="13.5" customHeight="1" x14ac:dyDescent="0.25">
      <c r="A11" s="44">
        <v>9</v>
      </c>
      <c r="B11" s="486" t="s">
        <v>1103</v>
      </c>
      <c r="C11" s="489" t="s">
        <v>1074</v>
      </c>
      <c r="D11" s="489" t="s">
        <v>1073</v>
      </c>
    </row>
    <row r="12" spans="1:5" s="19" customFormat="1" ht="13.5" customHeight="1" x14ac:dyDescent="0.25">
      <c r="A12" s="44">
        <v>10</v>
      </c>
      <c r="B12" s="486" t="s">
        <v>1104</v>
      </c>
      <c r="C12" s="489" t="s">
        <v>1075</v>
      </c>
      <c r="D12" s="489" t="s">
        <v>1073</v>
      </c>
    </row>
    <row r="13" spans="1:5" s="19" customFormat="1" ht="13.5" customHeight="1" x14ac:dyDescent="0.25">
      <c r="A13" s="44">
        <v>11</v>
      </c>
      <c r="B13" s="486" t="s">
        <v>1105</v>
      </c>
      <c r="C13" s="489" t="s">
        <v>1077</v>
      </c>
      <c r="D13" s="489" t="s">
        <v>1076</v>
      </c>
    </row>
    <row r="14" spans="1:5" s="19" customFormat="1" ht="13.5" customHeight="1" x14ac:dyDescent="0.25">
      <c r="A14" s="44">
        <v>12</v>
      </c>
      <c r="B14" s="486" t="s">
        <v>1106</v>
      </c>
      <c r="C14" s="489" t="s">
        <v>1079</v>
      </c>
      <c r="D14" s="489" t="s">
        <v>1078</v>
      </c>
    </row>
    <row r="15" spans="1:5" s="19" customFormat="1" ht="13.5" customHeight="1" x14ac:dyDescent="0.25">
      <c r="A15" s="44">
        <v>13</v>
      </c>
      <c r="B15" s="486" t="s">
        <v>1107</v>
      </c>
      <c r="C15" s="489" t="s">
        <v>1080</v>
      </c>
      <c r="D15" s="489" t="s">
        <v>1078</v>
      </c>
    </row>
    <row r="16" spans="1:5" s="19" customFormat="1" ht="13.5" customHeight="1" x14ac:dyDescent="0.25">
      <c r="A16" s="44">
        <v>14</v>
      </c>
      <c r="B16" s="486" t="s">
        <v>1108</v>
      </c>
      <c r="C16" s="489" t="s">
        <v>1082</v>
      </c>
      <c r="D16" s="489" t="s">
        <v>1081</v>
      </c>
    </row>
    <row r="17" spans="1:4" s="19" customFormat="1" ht="13.5" customHeight="1" x14ac:dyDescent="0.25">
      <c r="A17" s="44">
        <v>15</v>
      </c>
      <c r="B17" s="486" t="s">
        <v>1109</v>
      </c>
      <c r="C17" s="489" t="s">
        <v>1084</v>
      </c>
      <c r="D17" s="489" t="s">
        <v>1083</v>
      </c>
    </row>
    <row r="18" spans="1:4" s="19" customFormat="1" ht="13.5" customHeight="1" x14ac:dyDescent="0.25">
      <c r="A18" s="44">
        <v>16</v>
      </c>
      <c r="B18" s="486" t="s">
        <v>1110</v>
      </c>
      <c r="C18" s="489" t="s">
        <v>1085</v>
      </c>
      <c r="D18" s="489" t="s">
        <v>1083</v>
      </c>
    </row>
    <row r="19" spans="1:4" ht="13.5" customHeight="1" x14ac:dyDescent="0.25">
      <c r="A19" s="44">
        <v>17</v>
      </c>
      <c r="B19" s="486" t="s">
        <v>1111</v>
      </c>
      <c r="C19" s="488" t="s">
        <v>1086</v>
      </c>
      <c r="D19" s="489" t="s">
        <v>1083</v>
      </c>
    </row>
    <row r="20" spans="1:4" ht="13.5" customHeight="1" x14ac:dyDescent="0.25">
      <c r="A20" s="44">
        <v>18</v>
      </c>
      <c r="B20" s="488" t="s">
        <v>1112</v>
      </c>
      <c r="C20" s="488" t="s">
        <v>1087</v>
      </c>
      <c r="D20" s="489" t="s">
        <v>1083</v>
      </c>
    </row>
    <row r="21" spans="1:4" ht="13.5" customHeight="1" x14ac:dyDescent="0.25">
      <c r="A21" s="44">
        <v>19</v>
      </c>
      <c r="B21" s="488" t="s">
        <v>1113</v>
      </c>
      <c r="C21" s="488" t="s">
        <v>1087</v>
      </c>
      <c r="D21" s="489" t="s">
        <v>1083</v>
      </c>
    </row>
    <row r="22" spans="1:4" ht="13.5" customHeight="1" x14ac:dyDescent="0.25">
      <c r="A22" s="44">
        <v>20</v>
      </c>
      <c r="B22" s="488" t="s">
        <v>1114</v>
      </c>
      <c r="C22" s="488" t="s">
        <v>1087</v>
      </c>
      <c r="D22" s="489" t="s">
        <v>1083</v>
      </c>
    </row>
    <row r="23" spans="1:4" ht="13.5" customHeight="1" x14ac:dyDescent="0.25">
      <c r="A23" s="44">
        <v>21</v>
      </c>
      <c r="B23" s="486" t="s">
        <v>1115</v>
      </c>
      <c r="C23" s="488" t="s">
        <v>1088</v>
      </c>
      <c r="D23" s="489" t="s">
        <v>1083</v>
      </c>
    </row>
    <row r="24" spans="1:4" ht="13.5" customHeight="1" x14ac:dyDescent="0.25">
      <c r="A24" s="44">
        <v>22</v>
      </c>
      <c r="B24" s="486" t="s">
        <v>1116</v>
      </c>
      <c r="C24" s="488" t="s">
        <v>1089</v>
      </c>
      <c r="D24" s="489" t="s">
        <v>1083</v>
      </c>
    </row>
    <row r="25" spans="1:4" ht="13.5" customHeight="1" x14ac:dyDescent="0.25">
      <c r="A25" s="44">
        <v>23</v>
      </c>
      <c r="B25" s="486" t="s">
        <v>1117</v>
      </c>
      <c r="C25" s="488" t="s">
        <v>1089</v>
      </c>
      <c r="D25" s="489" t="s">
        <v>1083</v>
      </c>
    </row>
    <row r="26" spans="1:4" ht="13.5" customHeight="1" x14ac:dyDescent="0.25">
      <c r="A26" s="44">
        <v>24</v>
      </c>
      <c r="B26" s="486" t="s">
        <v>1118</v>
      </c>
      <c r="C26" s="488" t="s">
        <v>1090</v>
      </c>
      <c r="D26" s="489" t="s">
        <v>1083</v>
      </c>
    </row>
    <row r="27" spans="1:4" ht="13.5" customHeight="1" x14ac:dyDescent="0.25">
      <c r="A27" s="44">
        <v>25</v>
      </c>
      <c r="B27" s="486" t="s">
        <v>1119</v>
      </c>
      <c r="C27" s="488" t="s">
        <v>1091</v>
      </c>
      <c r="D27" s="489" t="s">
        <v>1083</v>
      </c>
    </row>
    <row r="28" spans="1:4" ht="13.5" customHeight="1" x14ac:dyDescent="0.25">
      <c r="A28" s="44">
        <v>26</v>
      </c>
      <c r="B28" s="486" t="s">
        <v>1120</v>
      </c>
      <c r="C28" s="488" t="s">
        <v>1093</v>
      </c>
      <c r="D28" s="488" t="s">
        <v>1092</v>
      </c>
    </row>
    <row r="29" spans="1:4" ht="13.5" customHeight="1" x14ac:dyDescent="0.25">
      <c r="A29" s="44">
        <v>27</v>
      </c>
      <c r="B29" s="486" t="s">
        <v>1121</v>
      </c>
      <c r="C29" s="488" t="s">
        <v>1094</v>
      </c>
      <c r="D29" s="488" t="s">
        <v>1095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70" orientation="landscape" useFirstPageNumber="1" r:id="rId1"/>
  <headerFooter>
    <oddHeader>&amp;C&amp;"-,курсив"&amp;10Всероссийская перепись населения 2020 года</oddHeader>
    <oddFooter>&amp;L&amp;P&amp;C&amp;"Times New Roman,курсив"Численность и размещение населения Томской области&amp;G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zoomScale="80" zoomScaleNormal="80" workbookViewId="0">
      <selection activeCell="A20" sqref="A20"/>
    </sheetView>
  </sheetViews>
  <sheetFormatPr defaultRowHeight="15" x14ac:dyDescent="0.25"/>
  <cols>
    <col min="1" max="1" width="31" style="9" customWidth="1"/>
    <col min="2" max="2" width="23.7109375" style="9" customWidth="1"/>
    <col min="3" max="3" width="16.5703125" style="9" customWidth="1"/>
    <col min="4" max="4" width="16.42578125" style="9" customWidth="1"/>
    <col min="5" max="5" width="15.140625" style="9" customWidth="1"/>
    <col min="6" max="6" width="14" style="9" customWidth="1"/>
    <col min="7" max="7" width="14.5703125" customWidth="1"/>
  </cols>
  <sheetData>
    <row r="1" spans="1:8" ht="23.25" customHeight="1" x14ac:dyDescent="0.25">
      <c r="A1" s="514" t="s">
        <v>826</v>
      </c>
      <c r="B1" s="515"/>
      <c r="C1" s="515"/>
      <c r="D1" s="515"/>
      <c r="E1" s="515"/>
      <c r="F1" s="515"/>
    </row>
    <row r="2" spans="1:8" ht="15.75" customHeight="1" x14ac:dyDescent="0.25">
      <c r="A2" s="516" t="s">
        <v>843</v>
      </c>
      <c r="B2" s="517"/>
      <c r="C2" s="517"/>
      <c r="D2" s="517"/>
      <c r="E2" s="517"/>
      <c r="F2" s="517"/>
    </row>
    <row r="3" spans="1:8" x14ac:dyDescent="0.25">
      <c r="A3" s="40"/>
    </row>
    <row r="4" spans="1:8" ht="19.5" customHeight="1" x14ac:dyDescent="0.25">
      <c r="A4" s="518"/>
      <c r="B4" s="39" t="s">
        <v>63</v>
      </c>
      <c r="C4" s="519" t="s">
        <v>2</v>
      </c>
      <c r="D4" s="519"/>
      <c r="E4" s="519" t="s">
        <v>64</v>
      </c>
      <c r="F4" s="520"/>
    </row>
    <row r="5" spans="1:8" x14ac:dyDescent="0.25">
      <c r="A5" s="518"/>
      <c r="B5" s="39" t="s">
        <v>845</v>
      </c>
      <c r="C5" s="39" t="s">
        <v>65</v>
      </c>
      <c r="D5" s="39" t="s">
        <v>66</v>
      </c>
      <c r="E5" s="39" t="s">
        <v>65</v>
      </c>
      <c r="F5" s="64" t="s">
        <v>66</v>
      </c>
    </row>
    <row r="6" spans="1:8" ht="21.75" customHeight="1" x14ac:dyDescent="0.25">
      <c r="A6" s="70" t="s">
        <v>67</v>
      </c>
      <c r="B6" s="138">
        <v>788.5</v>
      </c>
      <c r="C6" s="135">
        <v>467.1</v>
      </c>
      <c r="D6" s="135">
        <v>321.39999999999998</v>
      </c>
      <c r="E6" s="135">
        <v>59.2</v>
      </c>
      <c r="F6" s="135">
        <v>40.799999999999997</v>
      </c>
    </row>
    <row r="7" spans="1:8" ht="21.75" customHeight="1" x14ac:dyDescent="0.25">
      <c r="A7" s="70" t="s">
        <v>68</v>
      </c>
      <c r="B7" s="138">
        <v>866.7</v>
      </c>
      <c r="C7" s="135">
        <v>568.9</v>
      </c>
      <c r="D7" s="135">
        <v>297.8</v>
      </c>
      <c r="E7" s="135">
        <v>65.599999999999994</v>
      </c>
      <c r="F7" s="135">
        <v>34.4</v>
      </c>
    </row>
    <row r="8" spans="1:8" ht="21.75" customHeight="1" x14ac:dyDescent="0.25">
      <c r="A8" s="70" t="s">
        <v>69</v>
      </c>
      <c r="B8" s="138">
        <v>1001.6</v>
      </c>
      <c r="C8" s="135">
        <v>690.5</v>
      </c>
      <c r="D8" s="135">
        <v>311.10000000000002</v>
      </c>
      <c r="E8" s="135">
        <v>68.900000000000006</v>
      </c>
      <c r="F8" s="135">
        <v>31.1</v>
      </c>
    </row>
    <row r="9" spans="1:8" ht="21.75" customHeight="1" x14ac:dyDescent="0.25">
      <c r="A9" s="70" t="s">
        <v>70</v>
      </c>
      <c r="B9" s="139">
        <v>1046</v>
      </c>
      <c r="C9" s="135">
        <v>708.5</v>
      </c>
      <c r="D9" s="135">
        <v>337.5</v>
      </c>
      <c r="E9" s="135">
        <v>67.7</v>
      </c>
      <c r="F9" s="135">
        <v>32.299999999999997</v>
      </c>
    </row>
    <row r="10" spans="1:8" ht="21.75" customHeight="1" x14ac:dyDescent="0.25">
      <c r="A10" s="40" t="s">
        <v>71</v>
      </c>
      <c r="B10" s="138">
        <v>1047.4000000000001</v>
      </c>
      <c r="C10" s="135">
        <v>735.7</v>
      </c>
      <c r="D10" s="135">
        <v>311.7</v>
      </c>
      <c r="E10" s="135">
        <v>70.2</v>
      </c>
      <c r="F10" s="135">
        <v>29.8</v>
      </c>
    </row>
    <row r="11" spans="1:8" ht="21.75" customHeight="1" thickBot="1" x14ac:dyDescent="0.3">
      <c r="A11" s="247" t="s">
        <v>1052</v>
      </c>
      <c r="B11" s="248">
        <v>1062.7</v>
      </c>
      <c r="C11" s="249">
        <v>757.8</v>
      </c>
      <c r="D11" s="249">
        <v>304.89999999999998</v>
      </c>
      <c r="E11" s="249">
        <v>71.3</v>
      </c>
      <c r="F11" s="249">
        <v>28.7</v>
      </c>
    </row>
    <row r="12" spans="1:8" ht="21.75" customHeight="1" thickTop="1" x14ac:dyDescent="0.25">
      <c r="A12" s="40"/>
    </row>
    <row r="13" spans="1:8" ht="15.75" x14ac:dyDescent="0.25">
      <c r="A13" s="20"/>
      <c r="B13" s="21"/>
      <c r="C13" s="21"/>
      <c r="D13" s="21"/>
      <c r="E13" s="21"/>
      <c r="F13" s="21"/>
    </row>
    <row r="14" spans="1:8" s="22" customFormat="1" ht="18.75" x14ac:dyDescent="0.3">
      <c r="A14" s="521" t="s">
        <v>827</v>
      </c>
      <c r="B14" s="522"/>
      <c r="C14" s="522"/>
      <c r="D14" s="522"/>
      <c r="E14" s="522"/>
      <c r="F14" s="522"/>
      <c r="H14"/>
    </row>
    <row r="15" spans="1:8" x14ac:dyDescent="0.25">
      <c r="A15" s="516" t="s">
        <v>843</v>
      </c>
      <c r="B15" s="517"/>
      <c r="C15" s="517"/>
      <c r="D15" s="517"/>
      <c r="E15" s="517"/>
      <c r="F15" s="517"/>
    </row>
    <row r="16" spans="1:8" x14ac:dyDescent="0.25">
      <c r="A16" s="40"/>
    </row>
    <row r="17" spans="1:6" x14ac:dyDescent="0.25">
      <c r="A17" s="518"/>
      <c r="B17" s="39" t="s">
        <v>63</v>
      </c>
      <c r="C17" s="519" t="s">
        <v>2</v>
      </c>
      <c r="D17" s="519"/>
      <c r="E17" s="519" t="s">
        <v>64</v>
      </c>
      <c r="F17" s="520"/>
    </row>
    <row r="18" spans="1:6" x14ac:dyDescent="0.25">
      <c r="A18" s="518"/>
      <c r="B18" s="39" t="s">
        <v>845</v>
      </c>
      <c r="C18" s="39" t="s">
        <v>65</v>
      </c>
      <c r="D18" s="39" t="s">
        <v>66</v>
      </c>
      <c r="E18" s="39" t="s">
        <v>65</v>
      </c>
      <c r="F18" s="64" t="s">
        <v>66</v>
      </c>
    </row>
    <row r="19" spans="1:6" ht="24" customHeight="1" x14ac:dyDescent="0.25">
      <c r="A19" s="70" t="s">
        <v>67</v>
      </c>
      <c r="B19" s="71">
        <v>340.1</v>
      </c>
      <c r="C19" s="71">
        <v>339.7</v>
      </c>
      <c r="D19" s="137">
        <v>0.4</v>
      </c>
      <c r="E19" s="136">
        <v>99.9</v>
      </c>
      <c r="F19" s="136">
        <v>0.1</v>
      </c>
    </row>
    <row r="20" spans="1:6" ht="24" customHeight="1" x14ac:dyDescent="0.25">
      <c r="A20" s="70" t="s">
        <v>68</v>
      </c>
      <c r="B20" s="71">
        <v>424</v>
      </c>
      <c r="C20" s="71">
        <v>423</v>
      </c>
      <c r="D20" s="137">
        <v>1</v>
      </c>
      <c r="E20" s="136">
        <v>99.8</v>
      </c>
      <c r="F20" s="136">
        <v>0.2</v>
      </c>
    </row>
    <row r="21" spans="1:6" ht="21.75" customHeight="1" x14ac:dyDescent="0.25">
      <c r="A21" s="70" t="s">
        <v>69</v>
      </c>
      <c r="B21" s="71">
        <v>502.7</v>
      </c>
      <c r="C21" s="71">
        <v>501.9</v>
      </c>
      <c r="D21" s="137">
        <v>0.8</v>
      </c>
      <c r="E21" s="136">
        <v>99.8</v>
      </c>
      <c r="F21" s="136">
        <v>0.2</v>
      </c>
    </row>
    <row r="22" spans="1:6" ht="21.75" customHeight="1" x14ac:dyDescent="0.25">
      <c r="A22" s="70" t="s">
        <v>70</v>
      </c>
      <c r="B22" s="71">
        <v>487.8</v>
      </c>
      <c r="C22" s="71">
        <v>487.8</v>
      </c>
      <c r="D22" s="137" t="s">
        <v>15</v>
      </c>
      <c r="E22" s="136">
        <v>100</v>
      </c>
      <c r="F22" s="136" t="s">
        <v>61</v>
      </c>
    </row>
    <row r="23" spans="1:6" ht="21.75" customHeight="1" x14ac:dyDescent="0.25">
      <c r="A23" s="40" t="s">
        <v>71</v>
      </c>
      <c r="B23" s="71">
        <v>546</v>
      </c>
      <c r="C23" s="71">
        <v>524.70000000000005</v>
      </c>
      <c r="D23" s="137">
        <v>21.3</v>
      </c>
      <c r="E23" s="136">
        <v>96.1</v>
      </c>
      <c r="F23" s="136">
        <v>3.9</v>
      </c>
    </row>
    <row r="24" spans="1:6" ht="22.5" customHeight="1" thickBot="1" x14ac:dyDescent="0.3">
      <c r="A24" s="247" t="s">
        <v>1052</v>
      </c>
      <c r="B24" s="248">
        <v>577.29999999999995</v>
      </c>
      <c r="C24" s="249">
        <v>556.5</v>
      </c>
      <c r="D24" s="249">
        <v>20.8</v>
      </c>
      <c r="E24" s="249">
        <v>96.4</v>
      </c>
      <c r="F24" s="249">
        <v>3.6</v>
      </c>
    </row>
    <row r="25" spans="1:6" ht="16.5" thickTop="1" x14ac:dyDescent="0.25">
      <c r="A25" s="21"/>
      <c r="B25" s="21"/>
      <c r="C25" s="21"/>
      <c r="D25" s="21"/>
      <c r="E25" s="21"/>
      <c r="F25" s="21"/>
    </row>
  </sheetData>
  <mergeCells count="10">
    <mergeCell ref="A17:A18"/>
    <mergeCell ref="C17:D17"/>
    <mergeCell ref="E17:F17"/>
    <mergeCell ref="A14:F14"/>
    <mergeCell ref="A15:F15"/>
    <mergeCell ref="A1:F1"/>
    <mergeCell ref="A2:F2"/>
    <mergeCell ref="A4:A5"/>
    <mergeCell ref="C4:D4"/>
    <mergeCell ref="E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differentOddEven="1">
    <oddHeader>&amp;C&amp;"Times New Roman,полужирный курсив"&amp;12  &amp;"Times New Roman,курсив" &amp;11Всероссийская перепись населения 2020 года</oddHeader>
    <oddFooter>&amp;L10&amp;C&amp;"Times New Roman,курсив"Численность и размещение населения Томской области&amp;G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8"/>
  <sheetViews>
    <sheetView zoomScale="82" zoomScaleNormal="82" workbookViewId="0">
      <selection activeCell="B11" sqref="B11"/>
    </sheetView>
  </sheetViews>
  <sheetFormatPr defaultRowHeight="15" x14ac:dyDescent="0.25"/>
  <cols>
    <col min="1" max="1" width="38.42578125" customWidth="1"/>
    <col min="2" max="2" width="10" customWidth="1"/>
    <col min="3" max="3" width="9.85546875" customWidth="1"/>
    <col min="4" max="5" width="9" customWidth="1"/>
    <col min="6" max="6" width="10.5703125" customWidth="1"/>
    <col min="7" max="8" width="10.42578125" customWidth="1"/>
    <col min="9" max="9" width="15.28515625" customWidth="1"/>
    <col min="10" max="10" width="10.85546875" customWidth="1"/>
  </cols>
  <sheetData>
    <row r="1" spans="1:18" ht="42" customHeight="1" x14ac:dyDescent="0.25">
      <c r="A1" s="513" t="s">
        <v>1047</v>
      </c>
      <c r="B1" s="513"/>
      <c r="C1" s="513"/>
      <c r="D1" s="513"/>
      <c r="E1" s="513"/>
      <c r="F1" s="513"/>
      <c r="G1" s="513"/>
      <c r="H1" s="513"/>
      <c r="I1" s="513"/>
      <c r="J1" s="513"/>
    </row>
    <row r="2" spans="1:18" s="12" customFormat="1" ht="15" customHeight="1" x14ac:dyDescent="0.25">
      <c r="A2" s="525"/>
      <c r="B2" s="523" t="s">
        <v>835</v>
      </c>
      <c r="C2" s="523" t="s">
        <v>836</v>
      </c>
      <c r="D2" s="528" t="s">
        <v>186</v>
      </c>
      <c r="E2" s="529"/>
      <c r="F2" s="529"/>
      <c r="G2" s="529"/>
      <c r="H2" s="529"/>
      <c r="I2" s="529"/>
      <c r="J2" s="529"/>
    </row>
    <row r="3" spans="1:18" s="12" customFormat="1" ht="14.25" customHeight="1" x14ac:dyDescent="0.25">
      <c r="A3" s="526"/>
      <c r="B3" s="530"/>
      <c r="C3" s="530"/>
      <c r="D3" s="523" t="s">
        <v>44</v>
      </c>
      <c r="E3" s="528" t="s">
        <v>45</v>
      </c>
      <c r="F3" s="531"/>
      <c r="G3" s="523" t="s">
        <v>60</v>
      </c>
      <c r="H3" s="523" t="s">
        <v>760</v>
      </c>
      <c r="I3" s="528" t="s">
        <v>187</v>
      </c>
      <c r="J3" s="529"/>
    </row>
    <row r="4" spans="1:18" s="12" customFormat="1" ht="78.75" customHeight="1" x14ac:dyDescent="0.25">
      <c r="A4" s="527"/>
      <c r="B4" s="524"/>
      <c r="C4" s="524"/>
      <c r="D4" s="524"/>
      <c r="E4" s="76" t="s">
        <v>45</v>
      </c>
      <c r="F4" s="76" t="s">
        <v>761</v>
      </c>
      <c r="G4" s="524"/>
      <c r="H4" s="524"/>
      <c r="I4" s="76" t="s">
        <v>762</v>
      </c>
      <c r="J4" s="359" t="s">
        <v>177</v>
      </c>
    </row>
    <row r="5" spans="1:18" s="42" customFormat="1" ht="16.5" customHeight="1" x14ac:dyDescent="0.25">
      <c r="A5" s="77" t="s">
        <v>7</v>
      </c>
      <c r="B5" s="277">
        <v>314.39999999999998</v>
      </c>
      <c r="C5" s="277"/>
      <c r="D5" s="278">
        <v>16</v>
      </c>
      <c r="E5" s="278">
        <v>6</v>
      </c>
      <c r="F5" s="278">
        <v>4</v>
      </c>
      <c r="G5" s="278">
        <v>1</v>
      </c>
      <c r="H5" s="279">
        <f>SUM(H12:H27)</f>
        <v>112</v>
      </c>
      <c r="I5" s="356">
        <f>I11+I8+I9</f>
        <v>566</v>
      </c>
      <c r="J5" s="360">
        <f>SUM(J13+J14+J15+J17+J18+J19+J21+J22+J23+J25+J26+J27)</f>
        <v>27</v>
      </c>
    </row>
    <row r="6" spans="1:18" s="12" customFormat="1" ht="15.75" customHeight="1" x14ac:dyDescent="0.25">
      <c r="A6" s="72" t="s">
        <v>738</v>
      </c>
      <c r="B6" s="280"/>
      <c r="C6" s="280"/>
      <c r="D6" s="281"/>
      <c r="E6" s="281"/>
      <c r="F6" s="281"/>
      <c r="G6" s="281"/>
      <c r="H6" s="281"/>
      <c r="I6" s="357"/>
      <c r="J6" s="357"/>
    </row>
    <row r="7" spans="1:18" s="12" customFormat="1" ht="15.75" customHeight="1" x14ac:dyDescent="0.25">
      <c r="A7" s="73" t="s">
        <v>763</v>
      </c>
      <c r="B7" s="511">
        <v>2.7</v>
      </c>
      <c r="C7" s="282"/>
      <c r="D7" s="283" t="str">
        <f>IF(SUM(D8:D10)&gt;0,SUM(D8:D10),"-")</f>
        <v>-</v>
      </c>
      <c r="E7" s="283">
        <f>IF(SUM(E8:E10)&gt;0,SUM(E8:E10),"-")</f>
        <v>3</v>
      </c>
      <c r="F7" s="283">
        <f>IF(SUM(F8:F10)&gt;0,SUM(F8:F10),"-")</f>
        <v>4</v>
      </c>
      <c r="G7" s="283" t="str">
        <f>IF(SUM(G8:G10)&gt;0,SUM(G8:G10),"-")</f>
        <v>-</v>
      </c>
      <c r="H7" s="283" t="s">
        <v>15</v>
      </c>
      <c r="I7" s="358" t="s">
        <v>15</v>
      </c>
      <c r="J7" s="358" t="s">
        <v>15</v>
      </c>
    </row>
    <row r="8" spans="1:18" s="12" customFormat="1" ht="15.75" customHeight="1" x14ac:dyDescent="0.25">
      <c r="A8" s="74" t="s">
        <v>764</v>
      </c>
      <c r="B8" s="280">
        <v>0.3</v>
      </c>
      <c r="C8" s="280"/>
      <c r="D8" s="284" t="s">
        <v>15</v>
      </c>
      <c r="E8" s="284">
        <v>1</v>
      </c>
      <c r="F8" s="284">
        <v>4</v>
      </c>
      <c r="G8" s="284" t="s">
        <v>15</v>
      </c>
      <c r="H8" s="284" t="s">
        <v>15</v>
      </c>
      <c r="I8" s="309">
        <v>7</v>
      </c>
      <c r="J8" s="309" t="s">
        <v>15</v>
      </c>
    </row>
    <row r="9" spans="1:18" s="12" customFormat="1" ht="15.75" customHeight="1" x14ac:dyDescent="0.25">
      <c r="A9" s="74" t="s">
        <v>765</v>
      </c>
      <c r="B9" s="280">
        <v>1.7</v>
      </c>
      <c r="C9" s="280"/>
      <c r="D9" s="284" t="s">
        <v>15</v>
      </c>
      <c r="E9" s="284">
        <v>1</v>
      </c>
      <c r="F9" s="284" t="s">
        <v>15</v>
      </c>
      <c r="G9" s="284" t="s">
        <v>15</v>
      </c>
      <c r="H9" s="284" t="s">
        <v>15</v>
      </c>
      <c r="I9" s="309">
        <v>6</v>
      </c>
      <c r="J9" s="309" t="s">
        <v>15</v>
      </c>
    </row>
    <row r="10" spans="1:18" s="12" customFormat="1" ht="15" customHeight="1" x14ac:dyDescent="0.25">
      <c r="A10" s="74" t="s">
        <v>766</v>
      </c>
      <c r="B10" s="280">
        <v>0.2</v>
      </c>
      <c r="C10" s="280"/>
      <c r="D10" s="284" t="s">
        <v>15</v>
      </c>
      <c r="E10" s="284">
        <v>1</v>
      </c>
      <c r="F10" s="284" t="s">
        <v>15</v>
      </c>
      <c r="G10" s="284" t="s">
        <v>15</v>
      </c>
      <c r="H10" s="284" t="s">
        <v>15</v>
      </c>
      <c r="I10" s="309" t="s">
        <v>15</v>
      </c>
      <c r="J10" s="309" t="s">
        <v>15</v>
      </c>
    </row>
    <row r="11" spans="1:18" s="12" customFormat="1" ht="13.5" customHeight="1" x14ac:dyDescent="0.25">
      <c r="A11" s="73" t="s">
        <v>767</v>
      </c>
      <c r="B11" s="512">
        <v>311.7</v>
      </c>
      <c r="C11" s="282"/>
      <c r="D11" s="283">
        <f t="shared" ref="D11:G11" si="0">IF(SUM(D12:D27)&gt;0,SUM(D12:D27),"-")</f>
        <v>16</v>
      </c>
      <c r="E11" s="283">
        <f t="shared" si="0"/>
        <v>2</v>
      </c>
      <c r="F11" s="283" t="str">
        <f t="shared" si="0"/>
        <v>-</v>
      </c>
      <c r="G11" s="283">
        <f t="shared" si="0"/>
        <v>1</v>
      </c>
      <c r="H11" s="283">
        <f>SUM(H12:H27)</f>
        <v>112</v>
      </c>
      <c r="I11" s="358">
        <f t="shared" ref="I11:J11" si="1">SUM(I12:I27)</f>
        <v>553</v>
      </c>
      <c r="J11" s="358">
        <f t="shared" si="1"/>
        <v>27</v>
      </c>
      <c r="R11" s="52"/>
    </row>
    <row r="12" spans="1:18" s="12" customFormat="1" ht="13.5" customHeight="1" x14ac:dyDescent="0.25">
      <c r="A12" s="74" t="s">
        <v>739</v>
      </c>
      <c r="B12" s="280">
        <v>30</v>
      </c>
      <c r="C12" s="280"/>
      <c r="D12" s="284">
        <v>1</v>
      </c>
      <c r="E12" s="284" t="s">
        <v>15</v>
      </c>
      <c r="F12" s="284" t="s">
        <v>15</v>
      </c>
      <c r="G12" s="284" t="s">
        <v>15</v>
      </c>
      <c r="H12" s="284">
        <v>6</v>
      </c>
      <c r="I12" s="309">
        <v>8</v>
      </c>
      <c r="J12" s="309" t="s">
        <v>15</v>
      </c>
    </row>
    <row r="13" spans="1:18" s="12" customFormat="1" ht="13.5" customHeight="1" x14ac:dyDescent="0.25">
      <c r="A13" s="74" t="s">
        <v>740</v>
      </c>
      <c r="B13" s="280">
        <v>5.9</v>
      </c>
      <c r="C13" s="280"/>
      <c r="D13" s="284">
        <v>1</v>
      </c>
      <c r="E13" s="284">
        <v>1</v>
      </c>
      <c r="F13" s="284" t="s">
        <v>15</v>
      </c>
      <c r="G13" s="284" t="s">
        <v>15</v>
      </c>
      <c r="H13" s="284">
        <v>6</v>
      </c>
      <c r="I13" s="309">
        <v>39</v>
      </c>
      <c r="J13" s="309">
        <v>2</v>
      </c>
      <c r="K13" s="52"/>
    </row>
    <row r="14" spans="1:18" s="12" customFormat="1" ht="14.25" customHeight="1" x14ac:dyDescent="0.25">
      <c r="A14" s="74" t="s">
        <v>741</v>
      </c>
      <c r="B14" s="280">
        <v>24.7</v>
      </c>
      <c r="C14" s="280"/>
      <c r="D14" s="284">
        <v>1</v>
      </c>
      <c r="E14" s="284" t="s">
        <v>15</v>
      </c>
      <c r="F14" s="284" t="s">
        <v>15</v>
      </c>
      <c r="G14" s="284" t="s">
        <v>15</v>
      </c>
      <c r="H14" s="284">
        <v>6</v>
      </c>
      <c r="I14" s="309">
        <v>24</v>
      </c>
      <c r="J14" s="309">
        <v>1</v>
      </c>
      <c r="K14" s="52"/>
    </row>
    <row r="15" spans="1:18" s="12" customFormat="1" ht="15" customHeight="1" x14ac:dyDescent="0.25">
      <c r="A15" s="74" t="s">
        <v>742</v>
      </c>
      <c r="B15" s="280">
        <v>43.3</v>
      </c>
      <c r="C15" s="280"/>
      <c r="D15" s="284">
        <v>1</v>
      </c>
      <c r="E15" s="284" t="s">
        <v>15</v>
      </c>
      <c r="F15" s="284" t="s">
        <v>15</v>
      </c>
      <c r="G15" s="284">
        <v>1</v>
      </c>
      <c r="H15" s="284">
        <v>8</v>
      </c>
      <c r="I15" s="309">
        <v>18</v>
      </c>
      <c r="J15" s="309">
        <v>1</v>
      </c>
      <c r="K15" s="52"/>
    </row>
    <row r="16" spans="1:18" s="12" customFormat="1" ht="12.75" customHeight="1" x14ac:dyDescent="0.25">
      <c r="A16" s="74" t="s">
        <v>745</v>
      </c>
      <c r="B16" s="280">
        <v>4</v>
      </c>
      <c r="C16" s="280"/>
      <c r="D16" s="284">
        <v>1</v>
      </c>
      <c r="E16" s="284" t="s">
        <v>15</v>
      </c>
      <c r="F16" s="284" t="s">
        <v>15</v>
      </c>
      <c r="G16" s="284" t="s">
        <v>15</v>
      </c>
      <c r="H16" s="284">
        <v>5</v>
      </c>
      <c r="I16" s="309">
        <v>25</v>
      </c>
      <c r="J16" s="309" t="s">
        <v>15</v>
      </c>
      <c r="K16" s="52"/>
    </row>
    <row r="17" spans="1:11" s="12" customFormat="1" ht="14.25" customHeight="1" x14ac:dyDescent="0.25">
      <c r="A17" s="74" t="s">
        <v>743</v>
      </c>
      <c r="B17" s="280">
        <v>86.9</v>
      </c>
      <c r="C17" s="280"/>
      <c r="D17" s="284">
        <v>1</v>
      </c>
      <c r="E17" s="284" t="s">
        <v>15</v>
      </c>
      <c r="F17" s="284" t="s">
        <v>15</v>
      </c>
      <c r="G17" s="284" t="s">
        <v>15</v>
      </c>
      <c r="H17" s="336">
        <v>12</v>
      </c>
      <c r="I17" s="309">
        <v>32</v>
      </c>
      <c r="J17" s="309">
        <v>2</v>
      </c>
      <c r="K17" s="52"/>
    </row>
    <row r="18" spans="1:11" s="12" customFormat="1" ht="14.25" customHeight="1" x14ac:dyDescent="0.25">
      <c r="A18" s="74" t="s">
        <v>746</v>
      </c>
      <c r="B18" s="280">
        <v>3.9</v>
      </c>
      <c r="C18" s="280"/>
      <c r="D18" s="284">
        <v>1</v>
      </c>
      <c r="E18" s="284" t="s">
        <v>15</v>
      </c>
      <c r="F18" s="284" t="s">
        <v>15</v>
      </c>
      <c r="G18" s="284" t="s">
        <v>15</v>
      </c>
      <c r="H18" s="284">
        <v>8</v>
      </c>
      <c r="I18" s="309">
        <v>38</v>
      </c>
      <c r="J18" s="309">
        <v>1</v>
      </c>
      <c r="K18" s="52"/>
    </row>
    <row r="19" spans="1:11" s="12" customFormat="1" ht="13.5" customHeight="1" x14ac:dyDescent="0.25">
      <c r="A19" s="74" t="s">
        <v>744</v>
      </c>
      <c r="B19" s="280">
        <v>17.100000000000001</v>
      </c>
      <c r="C19" s="280"/>
      <c r="D19" s="284">
        <v>1</v>
      </c>
      <c r="E19" s="284">
        <v>1</v>
      </c>
      <c r="F19" s="284" t="s">
        <v>15</v>
      </c>
      <c r="G19" s="284" t="s">
        <v>15</v>
      </c>
      <c r="H19" s="336">
        <v>5</v>
      </c>
      <c r="I19" s="309">
        <v>36</v>
      </c>
      <c r="J19" s="309">
        <v>3</v>
      </c>
      <c r="K19" s="52"/>
    </row>
    <row r="20" spans="1:11" s="12" customFormat="1" ht="13.5" customHeight="1" x14ac:dyDescent="0.25">
      <c r="A20" s="74" t="s">
        <v>747</v>
      </c>
      <c r="B20" s="280">
        <v>4.4000000000000004</v>
      </c>
      <c r="C20" s="280"/>
      <c r="D20" s="284">
        <v>1</v>
      </c>
      <c r="E20" s="284" t="s">
        <v>15</v>
      </c>
      <c r="F20" s="284" t="s">
        <v>15</v>
      </c>
      <c r="G20" s="284" t="s">
        <v>15</v>
      </c>
      <c r="H20" s="284">
        <v>7</v>
      </c>
      <c r="I20" s="309">
        <v>22</v>
      </c>
      <c r="J20" s="309" t="s">
        <v>15</v>
      </c>
      <c r="K20" s="52"/>
    </row>
    <row r="21" spans="1:11" s="12" customFormat="1" ht="12.75" customHeight="1" x14ac:dyDescent="0.25">
      <c r="A21" s="74" t="s">
        <v>751</v>
      </c>
      <c r="B21" s="280">
        <v>6.4</v>
      </c>
      <c r="C21" s="280"/>
      <c r="D21" s="284">
        <v>1</v>
      </c>
      <c r="E21" s="284" t="s">
        <v>15</v>
      </c>
      <c r="F21" s="284" t="s">
        <v>15</v>
      </c>
      <c r="G21" s="284" t="s">
        <v>15</v>
      </c>
      <c r="H21" s="284">
        <v>5</v>
      </c>
      <c r="I21" s="309">
        <v>19</v>
      </c>
      <c r="J21" s="309">
        <v>1</v>
      </c>
      <c r="K21" s="52"/>
    </row>
    <row r="22" spans="1:11" s="12" customFormat="1" ht="14.25" customHeight="1" x14ac:dyDescent="0.25">
      <c r="A22" s="74" t="s">
        <v>748</v>
      </c>
      <c r="B22" s="280">
        <v>35.1</v>
      </c>
      <c r="C22" s="280"/>
      <c r="D22" s="284">
        <v>1</v>
      </c>
      <c r="E22" s="284" t="s">
        <v>15</v>
      </c>
      <c r="F22" s="284" t="s">
        <v>15</v>
      </c>
      <c r="G22" s="284" t="s">
        <v>15</v>
      </c>
      <c r="H22" s="284">
        <v>5</v>
      </c>
      <c r="I22" s="309">
        <v>33</v>
      </c>
      <c r="J22" s="309">
        <v>2</v>
      </c>
      <c r="K22" s="52"/>
    </row>
    <row r="23" spans="1:11" s="12" customFormat="1" ht="14.25" customHeight="1" x14ac:dyDescent="0.25">
      <c r="A23" s="74" t="s">
        <v>752</v>
      </c>
      <c r="B23" s="280">
        <v>15.6</v>
      </c>
      <c r="C23" s="280"/>
      <c r="D23" s="284">
        <v>1</v>
      </c>
      <c r="E23" s="284" t="s">
        <v>15</v>
      </c>
      <c r="F23" s="284" t="s">
        <v>15</v>
      </c>
      <c r="G23" s="284" t="s">
        <v>15</v>
      </c>
      <c r="H23" s="284">
        <v>6</v>
      </c>
      <c r="I23" s="309">
        <v>44</v>
      </c>
      <c r="J23" s="309">
        <v>1</v>
      </c>
      <c r="K23" s="52"/>
    </row>
    <row r="24" spans="1:11" s="12" customFormat="1" ht="13.5" customHeight="1" x14ac:dyDescent="0.25">
      <c r="A24" s="74" t="s">
        <v>749</v>
      </c>
      <c r="B24" s="280">
        <v>12.3</v>
      </c>
      <c r="C24" s="280"/>
      <c r="D24" s="284">
        <v>1</v>
      </c>
      <c r="E24" s="284" t="s">
        <v>15</v>
      </c>
      <c r="F24" s="284" t="s">
        <v>15</v>
      </c>
      <c r="G24" s="284" t="s">
        <v>15</v>
      </c>
      <c r="H24" s="284">
        <v>4</v>
      </c>
      <c r="I24" s="309">
        <v>14</v>
      </c>
      <c r="J24" s="309" t="s">
        <v>15</v>
      </c>
      <c r="K24" s="52"/>
    </row>
    <row r="25" spans="1:11" s="12" customFormat="1" ht="13.5" customHeight="1" x14ac:dyDescent="0.25">
      <c r="A25" s="74" t="s">
        <v>754</v>
      </c>
      <c r="B25" s="280">
        <v>10</v>
      </c>
      <c r="C25" s="280"/>
      <c r="D25" s="284">
        <v>1</v>
      </c>
      <c r="E25" s="284" t="s">
        <v>15</v>
      </c>
      <c r="F25" s="284" t="s">
        <v>15</v>
      </c>
      <c r="G25" s="284" t="s">
        <v>15</v>
      </c>
      <c r="H25" s="284">
        <v>19</v>
      </c>
      <c r="I25" s="309">
        <v>128</v>
      </c>
      <c r="J25" s="309">
        <v>11</v>
      </c>
      <c r="K25" s="52"/>
    </row>
    <row r="26" spans="1:11" s="12" customFormat="1" ht="13.5" customHeight="1" x14ac:dyDescent="0.25">
      <c r="A26" s="74" t="s">
        <v>750</v>
      </c>
      <c r="B26" s="280">
        <v>7.2</v>
      </c>
      <c r="C26" s="280"/>
      <c r="D26" s="284">
        <v>1</v>
      </c>
      <c r="E26" s="284" t="s">
        <v>15</v>
      </c>
      <c r="F26" s="284" t="s">
        <v>15</v>
      </c>
      <c r="G26" s="284" t="s">
        <v>15</v>
      </c>
      <c r="H26" s="284">
        <v>4</v>
      </c>
      <c r="I26" s="309">
        <v>36</v>
      </c>
      <c r="J26" s="309">
        <v>1</v>
      </c>
      <c r="K26" s="52"/>
    </row>
    <row r="27" spans="1:11" s="12" customFormat="1" ht="13.5" customHeight="1" x14ac:dyDescent="0.25">
      <c r="A27" s="75" t="s">
        <v>753</v>
      </c>
      <c r="B27" s="285">
        <v>5</v>
      </c>
      <c r="C27" s="285"/>
      <c r="D27" s="286">
        <v>1</v>
      </c>
      <c r="E27" s="286" t="s">
        <v>15</v>
      </c>
      <c r="F27" s="286" t="s">
        <v>15</v>
      </c>
      <c r="G27" s="286" t="s">
        <v>15</v>
      </c>
      <c r="H27" s="286">
        <v>6</v>
      </c>
      <c r="I27" s="310">
        <v>37</v>
      </c>
      <c r="J27" s="310">
        <v>1</v>
      </c>
      <c r="K27" s="52"/>
    </row>
    <row r="28" spans="1:11" x14ac:dyDescent="0.25">
      <c r="B28" s="510">
        <f>SUM(B12:B27)</f>
        <v>311.80000000000007</v>
      </c>
      <c r="K28" s="337"/>
    </row>
  </sheetData>
  <mergeCells count="10">
    <mergeCell ref="A1:J1"/>
    <mergeCell ref="D3:D4"/>
    <mergeCell ref="G3:G4"/>
    <mergeCell ref="H3:H4"/>
    <mergeCell ref="A2:A4"/>
    <mergeCell ref="D2:J2"/>
    <mergeCell ref="B2:B4"/>
    <mergeCell ref="C2:C4"/>
    <mergeCell ref="E3:F3"/>
    <mergeCell ref="I3:J3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11" orientation="landscape" useFirstPageNumber="1" r:id="rId1"/>
  <headerFooter differentOddEven="1">
    <oddHeader>&amp;C  &amp;"-,полужирный курсив" &amp;"-,курсив" Всероссийская перепись населения 2020 года</oddHeader>
    <oddFooter>&amp;CЧисленность и размещение населения Томской области&amp;G&amp;R&amp;P</oddFooter>
    <evenHeader>&amp;C&amp;"Times New Roman,курсив"Всероссийская перепись населения 2010 года</evenHeader>
    <evenFooter>&amp;L&amp;P&amp;C&amp;"-,курсив"Численность и размещение населения Томской области&amp;G</evenFoot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9"/>
  <sheetViews>
    <sheetView tabSelected="1" zoomScale="125" zoomScaleNormal="125" workbookViewId="0">
      <selection activeCell="L14" sqref="L14"/>
    </sheetView>
  </sheetViews>
  <sheetFormatPr defaultRowHeight="15" x14ac:dyDescent="0.25"/>
  <cols>
    <col min="1" max="1" width="32.140625" customWidth="1"/>
    <col min="2" max="2" width="8.42578125" customWidth="1"/>
    <col min="3" max="4" width="8" customWidth="1"/>
    <col min="5" max="5" width="8.140625" customWidth="1"/>
    <col min="6" max="6" width="8" customWidth="1"/>
    <col min="7" max="7" width="8.140625" customWidth="1"/>
    <col min="8" max="8" width="8.42578125" customWidth="1"/>
    <col min="9" max="9" width="8.5703125" customWidth="1"/>
    <col min="10" max="10" width="8.28515625" customWidth="1"/>
    <col min="11" max="11" width="8.140625" customWidth="1"/>
    <col min="12" max="12" width="9.85546875" customWidth="1"/>
    <col min="13" max="13" width="8.140625" customWidth="1"/>
    <col min="14" max="14" width="8" customWidth="1"/>
    <col min="15" max="15" width="9.28515625" customWidth="1"/>
    <col min="16" max="17" width="6" customWidth="1"/>
    <col min="18" max="18" width="6.85546875" customWidth="1"/>
    <col min="19" max="19" width="5.5703125" customWidth="1"/>
  </cols>
  <sheetData>
    <row r="1" spans="1:19" ht="51.75" customHeight="1" thickBot="1" x14ac:dyDescent="0.3">
      <c r="A1" s="534" t="s">
        <v>1021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246"/>
      <c r="M1" s="246"/>
    </row>
    <row r="2" spans="1:19" s="19" customFormat="1" ht="16.5" customHeight="1" x14ac:dyDescent="0.25">
      <c r="A2" s="532"/>
      <c r="B2" s="535" t="s">
        <v>837</v>
      </c>
      <c r="C2" s="536"/>
      <c r="D2" s="536"/>
      <c r="E2" s="536"/>
      <c r="F2" s="536"/>
      <c r="G2" s="537"/>
      <c r="H2" s="539" t="s">
        <v>1053</v>
      </c>
      <c r="I2" s="540"/>
      <c r="J2" s="540"/>
      <c r="K2" s="540"/>
      <c r="L2" s="541"/>
      <c r="M2" s="291"/>
    </row>
    <row r="3" spans="1:19" ht="16.5" thickBot="1" x14ac:dyDescent="0.3">
      <c r="A3" s="533"/>
      <c r="B3" s="367">
        <v>1970</v>
      </c>
      <c r="C3" s="364">
        <v>1979</v>
      </c>
      <c r="D3" s="364">
        <v>1989</v>
      </c>
      <c r="E3" s="364">
        <v>2002</v>
      </c>
      <c r="F3" s="364">
        <v>2010</v>
      </c>
      <c r="G3" s="369">
        <v>2020</v>
      </c>
      <c r="H3" s="368">
        <v>1970</v>
      </c>
      <c r="I3" s="365">
        <v>1979</v>
      </c>
      <c r="J3" s="365">
        <v>1989</v>
      </c>
      <c r="K3" s="365">
        <v>2002</v>
      </c>
      <c r="L3" s="366">
        <v>2010</v>
      </c>
      <c r="M3" s="70"/>
      <c r="N3" s="51"/>
    </row>
    <row r="4" spans="1:19" s="35" customFormat="1" ht="19.5" customHeight="1" x14ac:dyDescent="0.3">
      <c r="A4" s="363" t="s">
        <v>830</v>
      </c>
      <c r="B4" s="267">
        <v>788.5</v>
      </c>
      <c r="C4" s="147">
        <v>866.7</v>
      </c>
      <c r="D4" s="147">
        <v>1001.6</v>
      </c>
      <c r="E4" s="204">
        <v>1046</v>
      </c>
      <c r="F4" s="147">
        <v>1047.4000000000001</v>
      </c>
      <c r="G4" s="370">
        <v>1062.7</v>
      </c>
      <c r="H4" s="395">
        <f>(G4*100)/B4</f>
        <v>134.77488902980343</v>
      </c>
      <c r="I4" s="401">
        <f>(G4*100)/C4</f>
        <v>122.61451482635283</v>
      </c>
      <c r="J4" s="401">
        <f>(G4*100)/D4</f>
        <v>106.10023961661342</v>
      </c>
      <c r="K4" s="401">
        <f>(G4*100)/E4</f>
        <v>101.59655831739961</v>
      </c>
      <c r="L4" s="292">
        <f>(G4*100)/F4</f>
        <v>101.46075997708611</v>
      </c>
      <c r="M4" s="292"/>
    </row>
    <row r="5" spans="1:19" s="8" customFormat="1" ht="18" customHeight="1" x14ac:dyDescent="0.25">
      <c r="A5" s="262" t="s">
        <v>94</v>
      </c>
      <c r="B5" s="265">
        <v>467.1</v>
      </c>
      <c r="C5" s="144">
        <v>568.9</v>
      </c>
      <c r="D5" s="144">
        <v>690.5</v>
      </c>
      <c r="E5" s="144">
        <v>708.5</v>
      </c>
      <c r="F5" s="144">
        <v>735.7</v>
      </c>
      <c r="G5" s="371">
        <v>757.8</v>
      </c>
      <c r="H5" s="396">
        <f t="shared" ref="H5:K5" si="0">(757.8*100)/B5</f>
        <v>162.23506743737957</v>
      </c>
      <c r="I5" s="402">
        <f t="shared" si="0"/>
        <v>133.20442960098435</v>
      </c>
      <c r="J5" s="402">
        <f t="shared" si="0"/>
        <v>109.74656046343229</v>
      </c>
      <c r="K5" s="402">
        <f t="shared" si="0"/>
        <v>106.95836273817925</v>
      </c>
      <c r="L5" s="292">
        <f>(757.8*100)/F5</f>
        <v>103.00394182411308</v>
      </c>
      <c r="M5" s="349"/>
      <c r="N5" s="53"/>
      <c r="O5" s="53"/>
      <c r="P5" s="53"/>
      <c r="Q5" s="53"/>
      <c r="R5" s="53"/>
      <c r="S5" s="53"/>
    </row>
    <row r="6" spans="1:19" s="8" customFormat="1" ht="15" customHeight="1" x14ac:dyDescent="0.25">
      <c r="A6" s="262" t="s">
        <v>95</v>
      </c>
      <c r="B6" s="265">
        <v>321.39999999999998</v>
      </c>
      <c r="C6" s="144">
        <v>297.8</v>
      </c>
      <c r="D6" s="144">
        <v>311.10000000000002</v>
      </c>
      <c r="E6" s="144">
        <v>337.5</v>
      </c>
      <c r="F6" s="144">
        <v>311.7</v>
      </c>
      <c r="G6" s="371">
        <v>304.89999999999998</v>
      </c>
      <c r="H6" s="396">
        <f t="shared" ref="H6:K6" si="1">(304.9*100)/B6</f>
        <v>94.866210329807089</v>
      </c>
      <c r="I6" s="402">
        <f t="shared" si="1"/>
        <v>102.38415043653457</v>
      </c>
      <c r="J6" s="402">
        <f t="shared" si="1"/>
        <v>98.00707168113145</v>
      </c>
      <c r="K6" s="402">
        <f t="shared" si="1"/>
        <v>90.340740740740728</v>
      </c>
      <c r="L6" s="292">
        <f>(304.9*100)/F6</f>
        <v>97.818415142765474</v>
      </c>
      <c r="M6" s="349"/>
      <c r="N6" s="53"/>
      <c r="Q6" s="53"/>
      <c r="R6" s="53"/>
      <c r="S6" s="53"/>
    </row>
    <row r="7" spans="1:19" s="8" customFormat="1" ht="15" customHeight="1" x14ac:dyDescent="0.25">
      <c r="A7" s="262" t="s">
        <v>792</v>
      </c>
      <c r="B7" s="265"/>
      <c r="C7" s="144"/>
      <c r="D7" s="144"/>
      <c r="E7" s="144"/>
      <c r="F7" s="144"/>
      <c r="G7" s="372"/>
      <c r="H7" s="397"/>
      <c r="I7" s="403"/>
      <c r="J7" s="403"/>
      <c r="K7" s="407"/>
      <c r="L7" s="349"/>
      <c r="M7" s="349"/>
      <c r="Q7" s="53"/>
      <c r="R7" s="53"/>
      <c r="S7" s="53"/>
    </row>
    <row r="8" spans="1:19" s="38" customFormat="1" ht="15" customHeight="1" x14ac:dyDescent="0.3">
      <c r="A8" s="263" t="s">
        <v>778</v>
      </c>
      <c r="B8" s="266" t="s">
        <v>15</v>
      </c>
      <c r="C8" s="145" t="s">
        <v>15</v>
      </c>
      <c r="D8" s="145" t="s">
        <v>15</v>
      </c>
      <c r="E8" s="145" t="s">
        <v>15</v>
      </c>
      <c r="F8" s="146">
        <v>546</v>
      </c>
      <c r="G8" s="373">
        <v>557.29999999999995</v>
      </c>
      <c r="H8" s="268" t="s">
        <v>61</v>
      </c>
      <c r="I8" s="146" t="s">
        <v>61</v>
      </c>
      <c r="J8" s="146" t="s">
        <v>61</v>
      </c>
      <c r="K8" s="392" t="s">
        <v>61</v>
      </c>
      <c r="L8" s="212">
        <f>(557.3*100)/546</f>
        <v>102.06959706959705</v>
      </c>
      <c r="M8" s="212"/>
      <c r="N8" s="35"/>
      <c r="O8" s="54"/>
      <c r="P8" s="54"/>
      <c r="Q8" s="54"/>
      <c r="R8" s="54"/>
      <c r="S8" s="54"/>
    </row>
    <row r="9" spans="1:19" s="37" customFormat="1" ht="15.75" x14ac:dyDescent="0.25">
      <c r="A9" s="209" t="s">
        <v>148</v>
      </c>
      <c r="B9" s="266">
        <v>339.7</v>
      </c>
      <c r="C9" s="146">
        <v>423</v>
      </c>
      <c r="D9" s="145">
        <v>501.9</v>
      </c>
      <c r="E9" s="145">
        <v>487.8</v>
      </c>
      <c r="F9" s="145">
        <v>524.70000000000005</v>
      </c>
      <c r="G9" s="374">
        <v>556.5</v>
      </c>
      <c r="H9" s="398">
        <f t="shared" ref="H9:K9" si="2">(556.5*100)/B9</f>
        <v>163.8210185457757</v>
      </c>
      <c r="I9" s="404">
        <f t="shared" si="2"/>
        <v>131.56028368794327</v>
      </c>
      <c r="J9" s="404">
        <f t="shared" si="2"/>
        <v>110.87866108786612</v>
      </c>
      <c r="K9" s="404">
        <f t="shared" si="2"/>
        <v>114.08364083640836</v>
      </c>
      <c r="L9" s="361">
        <f>(556.5*100)/F9</f>
        <v>106.06060606060605</v>
      </c>
      <c r="M9" s="351"/>
      <c r="N9" s="21"/>
      <c r="O9" s="21"/>
      <c r="P9" s="352"/>
      <c r="Q9" s="352"/>
      <c r="R9" s="352"/>
    </row>
    <row r="10" spans="1:19" s="37" customFormat="1" ht="16.5" customHeight="1" x14ac:dyDescent="0.25">
      <c r="A10" s="209" t="s">
        <v>756</v>
      </c>
      <c r="B10" s="266">
        <v>0.4</v>
      </c>
      <c r="C10" s="146">
        <v>1</v>
      </c>
      <c r="D10" s="145">
        <v>0.8</v>
      </c>
      <c r="E10" s="145" t="s">
        <v>15</v>
      </c>
      <c r="F10" s="145">
        <v>21.3</v>
      </c>
      <c r="G10" s="374">
        <v>20.8</v>
      </c>
      <c r="H10" s="399" t="s">
        <v>1123</v>
      </c>
      <c r="I10" s="405" t="s">
        <v>1124</v>
      </c>
      <c r="J10" s="405" t="s">
        <v>1125</v>
      </c>
      <c r="K10" s="146" t="s">
        <v>61</v>
      </c>
      <c r="L10" s="362">
        <v>97.7</v>
      </c>
      <c r="M10" s="70"/>
    </row>
    <row r="11" spans="1:19" s="38" customFormat="1" ht="17.25" customHeight="1" x14ac:dyDescent="0.25">
      <c r="A11" s="263" t="s">
        <v>779</v>
      </c>
      <c r="B11" s="267" t="s">
        <v>15</v>
      </c>
      <c r="C11" s="204" t="s">
        <v>15</v>
      </c>
      <c r="D11" s="145">
        <v>4.7</v>
      </c>
      <c r="E11" s="145">
        <v>4.9000000000000004</v>
      </c>
      <c r="F11" s="145">
        <v>3.9</v>
      </c>
      <c r="G11" s="374">
        <v>2.7</v>
      </c>
      <c r="H11" s="268" t="s">
        <v>61</v>
      </c>
      <c r="I11" s="146" t="s">
        <v>61</v>
      </c>
      <c r="J11" s="392">
        <f t="shared" ref="J11:K11" si="3">(2.7*100)/D11</f>
        <v>57.446808510638299</v>
      </c>
      <c r="K11" s="392">
        <f t="shared" si="3"/>
        <v>55.102040816326529</v>
      </c>
      <c r="L11" s="212">
        <f>(2.7*100)/F11</f>
        <v>69.230769230769226</v>
      </c>
      <c r="M11" s="212"/>
    </row>
    <row r="12" spans="1:19" s="37" customFormat="1" ht="17.25" customHeight="1" x14ac:dyDescent="0.25">
      <c r="A12" s="209" t="s">
        <v>849</v>
      </c>
      <c r="B12" s="266" t="s">
        <v>15</v>
      </c>
      <c r="C12" s="146" t="s">
        <v>15</v>
      </c>
      <c r="D12" s="145">
        <v>2.1</v>
      </c>
      <c r="E12" s="145">
        <v>3.1</v>
      </c>
      <c r="F12" s="145">
        <v>2.4</v>
      </c>
      <c r="G12" s="374">
        <v>1.8</v>
      </c>
      <c r="H12" s="268" t="s">
        <v>61</v>
      </c>
      <c r="I12" s="146" t="s">
        <v>61</v>
      </c>
      <c r="J12" s="392">
        <f t="shared" ref="J12:K12" si="4">(1.8*100)/D12</f>
        <v>85.714285714285708</v>
      </c>
      <c r="K12" s="392">
        <f t="shared" si="4"/>
        <v>58.064516129032256</v>
      </c>
      <c r="L12" s="212">
        <f>(1.8*100)/F12</f>
        <v>75</v>
      </c>
      <c r="M12" s="212"/>
    </row>
    <row r="13" spans="1:19" s="37" customFormat="1" ht="16.5" customHeight="1" x14ac:dyDescent="0.25">
      <c r="A13" s="209" t="s">
        <v>755</v>
      </c>
      <c r="B13" s="266" t="s">
        <v>15</v>
      </c>
      <c r="C13" s="146" t="s">
        <v>15</v>
      </c>
      <c r="D13" s="145">
        <v>2.6</v>
      </c>
      <c r="E13" s="145">
        <v>1.8</v>
      </c>
      <c r="F13" s="145">
        <v>1.5</v>
      </c>
      <c r="G13" s="374">
        <v>0.9</v>
      </c>
      <c r="H13" s="268" t="s">
        <v>61</v>
      </c>
      <c r="I13" s="146" t="s">
        <v>61</v>
      </c>
      <c r="J13" s="392">
        <f t="shared" ref="J13:K13" si="5">(0.9*100)/D13</f>
        <v>34.615384615384613</v>
      </c>
      <c r="K13" s="392">
        <f t="shared" si="5"/>
        <v>50</v>
      </c>
      <c r="L13" s="212">
        <f>(0.9*100)/F13</f>
        <v>60</v>
      </c>
      <c r="M13" s="212"/>
    </row>
    <row r="14" spans="1:19" s="38" customFormat="1" ht="17.25" customHeight="1" x14ac:dyDescent="0.25">
      <c r="A14" s="209" t="s">
        <v>850</v>
      </c>
      <c r="B14" s="267" t="s">
        <v>15</v>
      </c>
      <c r="C14" s="204" t="s">
        <v>15</v>
      </c>
      <c r="D14" s="147" t="s">
        <v>15</v>
      </c>
      <c r="E14" s="145">
        <v>115.6</v>
      </c>
      <c r="F14" s="145">
        <v>115.3</v>
      </c>
      <c r="G14" s="373">
        <v>113</v>
      </c>
      <c r="H14" s="267" t="s">
        <v>15</v>
      </c>
      <c r="I14" s="204" t="s">
        <v>15</v>
      </c>
      <c r="J14" s="147" t="s">
        <v>15</v>
      </c>
      <c r="K14" s="392">
        <v>97.8</v>
      </c>
      <c r="L14" s="212">
        <v>98</v>
      </c>
      <c r="M14" s="212"/>
    </row>
    <row r="15" spans="1:19" s="37" customFormat="1" ht="15" customHeight="1" x14ac:dyDescent="0.25">
      <c r="A15" s="209" t="s">
        <v>1138</v>
      </c>
      <c r="B15" s="267" t="s">
        <v>15</v>
      </c>
      <c r="C15" s="204" t="s">
        <v>15</v>
      </c>
      <c r="D15" s="147" t="s">
        <v>15</v>
      </c>
      <c r="E15" s="145">
        <v>109.1</v>
      </c>
      <c r="F15" s="145">
        <v>108.6</v>
      </c>
      <c r="G15" s="374">
        <v>106.7</v>
      </c>
      <c r="H15" s="267" t="s">
        <v>15</v>
      </c>
      <c r="I15" s="204" t="s">
        <v>15</v>
      </c>
      <c r="J15" s="147" t="s">
        <v>15</v>
      </c>
      <c r="K15" s="146">
        <v>97.8</v>
      </c>
      <c r="L15" s="212">
        <v>98.3</v>
      </c>
      <c r="M15" s="350"/>
      <c r="N15" s="354"/>
    </row>
    <row r="16" spans="1:19" s="38" customFormat="1" ht="17.25" customHeight="1" x14ac:dyDescent="0.25">
      <c r="A16" s="209" t="s">
        <v>755</v>
      </c>
      <c r="B16" s="267" t="s">
        <v>15</v>
      </c>
      <c r="C16" s="204" t="s">
        <v>15</v>
      </c>
      <c r="D16" s="147" t="s">
        <v>15</v>
      </c>
      <c r="E16" s="145">
        <v>6.5</v>
      </c>
      <c r="F16" s="145">
        <v>6.7</v>
      </c>
      <c r="G16" s="374">
        <v>6.3</v>
      </c>
      <c r="H16" s="267" t="s">
        <v>15</v>
      </c>
      <c r="I16" s="204" t="s">
        <v>15</v>
      </c>
      <c r="J16" s="147" t="s">
        <v>15</v>
      </c>
      <c r="K16" s="146">
        <v>96.9</v>
      </c>
      <c r="L16" s="211">
        <v>94</v>
      </c>
      <c r="M16" s="212"/>
    </row>
    <row r="17" spans="1:15" s="38" customFormat="1" ht="15.75" customHeight="1" x14ac:dyDescent="0.25">
      <c r="A17" s="263" t="s">
        <v>780</v>
      </c>
      <c r="B17" s="267" t="s">
        <v>15</v>
      </c>
      <c r="C17" s="147" t="s">
        <v>15</v>
      </c>
      <c r="D17" s="147" t="s">
        <v>15</v>
      </c>
      <c r="E17" s="147" t="s">
        <v>15</v>
      </c>
      <c r="F17" s="145">
        <v>42.2</v>
      </c>
      <c r="G17" s="374">
        <v>39.200000000000003</v>
      </c>
      <c r="H17" s="268" t="s">
        <v>61</v>
      </c>
      <c r="I17" s="146" t="s">
        <v>61</v>
      </c>
      <c r="J17" s="146" t="s">
        <v>61</v>
      </c>
      <c r="K17" s="392" t="s">
        <v>61</v>
      </c>
      <c r="L17" s="212">
        <f>(39.2*100)/F17</f>
        <v>92.890995260663516</v>
      </c>
      <c r="M17" s="212"/>
      <c r="O17" s="353"/>
    </row>
    <row r="18" spans="1:15" s="37" customFormat="1" ht="15" customHeight="1" x14ac:dyDescent="0.25">
      <c r="A18" s="209" t="s">
        <v>861</v>
      </c>
      <c r="B18" s="266">
        <v>8.6</v>
      </c>
      <c r="C18" s="146">
        <v>23.6</v>
      </c>
      <c r="D18" s="145">
        <v>44.1</v>
      </c>
      <c r="E18" s="145">
        <v>43.8</v>
      </c>
      <c r="F18" s="145">
        <v>42.2</v>
      </c>
      <c r="G18" s="374">
        <v>39.200000000000003</v>
      </c>
      <c r="H18" s="400" t="s">
        <v>1126</v>
      </c>
      <c r="I18" s="406" t="s">
        <v>1127</v>
      </c>
      <c r="J18" s="392">
        <f t="shared" ref="J18:K18" si="6">(39.2*100)/D18</f>
        <v>88.8888888888889</v>
      </c>
      <c r="K18" s="392">
        <f t="shared" si="6"/>
        <v>89.497716894977188</v>
      </c>
      <c r="L18" s="212">
        <f>(39.2*100)/F18</f>
        <v>92.890995260663516</v>
      </c>
      <c r="M18" s="350"/>
      <c r="N18" s="354"/>
    </row>
    <row r="19" spans="1:15" s="37" customFormat="1" ht="15.75" customHeight="1" x14ac:dyDescent="0.25">
      <c r="A19" s="209" t="s">
        <v>862</v>
      </c>
      <c r="B19" s="266" t="s">
        <v>15</v>
      </c>
      <c r="C19" s="146">
        <v>0.4</v>
      </c>
      <c r="D19" s="145" t="s">
        <v>15</v>
      </c>
      <c r="E19" s="145" t="s">
        <v>15</v>
      </c>
      <c r="F19" s="145" t="s">
        <v>15</v>
      </c>
      <c r="G19" s="374" t="s">
        <v>15</v>
      </c>
      <c r="H19" s="268" t="s">
        <v>61</v>
      </c>
      <c r="I19" s="146" t="s">
        <v>61</v>
      </c>
      <c r="J19" s="146" t="s">
        <v>61</v>
      </c>
      <c r="K19" s="392" t="s">
        <v>61</v>
      </c>
      <c r="L19" s="212" t="s">
        <v>61</v>
      </c>
      <c r="M19" s="212"/>
    </row>
    <row r="20" spans="1:15" s="37" customFormat="1" ht="15.75" customHeight="1" x14ac:dyDescent="0.25">
      <c r="A20" s="209" t="s">
        <v>863</v>
      </c>
      <c r="B20" s="266"/>
      <c r="C20" s="146"/>
      <c r="D20" s="145"/>
      <c r="E20" s="145"/>
      <c r="F20" s="145"/>
      <c r="G20" s="374"/>
      <c r="H20" s="268"/>
      <c r="I20" s="146"/>
      <c r="J20" s="146"/>
      <c r="K20" s="392"/>
      <c r="L20" s="212"/>
      <c r="M20" s="212"/>
    </row>
    <row r="21" spans="1:15" s="37" customFormat="1" ht="15" customHeight="1" x14ac:dyDescent="0.25">
      <c r="A21" s="209" t="s">
        <v>1022</v>
      </c>
      <c r="B21" s="266">
        <v>9.5</v>
      </c>
      <c r="C21" s="145">
        <v>8.8000000000000007</v>
      </c>
      <c r="D21" s="145">
        <v>11.4</v>
      </c>
      <c r="E21" s="145">
        <v>10.1</v>
      </c>
      <c r="F21" s="145">
        <v>8.6999999999999993</v>
      </c>
      <c r="G21" s="374">
        <v>7.6</v>
      </c>
      <c r="H21" s="388">
        <f t="shared" ref="H21:K21" si="7">(7.6*100)/B21</f>
        <v>80</v>
      </c>
      <c r="I21" s="392">
        <f t="shared" si="7"/>
        <v>86.36363636363636</v>
      </c>
      <c r="J21" s="392">
        <f t="shared" si="7"/>
        <v>66.666666666666671</v>
      </c>
      <c r="K21" s="392">
        <f t="shared" si="7"/>
        <v>75.247524752475243</v>
      </c>
      <c r="L21" s="212">
        <f>(7.6*100)/F21</f>
        <v>87.356321839080465</v>
      </c>
      <c r="M21" s="212"/>
    </row>
    <row r="22" spans="1:15" s="37" customFormat="1" ht="13.5" customHeight="1" x14ac:dyDescent="0.25">
      <c r="A22" s="209" t="s">
        <v>740</v>
      </c>
      <c r="B22" s="266">
        <v>51.1</v>
      </c>
      <c r="C22" s="146">
        <v>48</v>
      </c>
      <c r="D22" s="145">
        <v>49.2</v>
      </c>
      <c r="E22" s="146">
        <v>41</v>
      </c>
      <c r="F22" s="145">
        <v>36.5</v>
      </c>
      <c r="G22" s="374">
        <v>33.9</v>
      </c>
      <c r="H22" s="388">
        <f t="shared" ref="H22:K22" si="8">(33.9*100)/B22</f>
        <v>66.340508806262235</v>
      </c>
      <c r="I22" s="392">
        <f t="shared" si="8"/>
        <v>70.625</v>
      </c>
      <c r="J22" s="392">
        <f t="shared" si="8"/>
        <v>68.902439024390233</v>
      </c>
      <c r="K22" s="392">
        <f t="shared" si="8"/>
        <v>82.682926829268297</v>
      </c>
      <c r="L22" s="212">
        <f>(33.9*100)/F22</f>
        <v>92.876712328767127</v>
      </c>
      <c r="M22" s="212"/>
    </row>
    <row r="23" spans="1:15" s="37" customFormat="1" ht="15.75" customHeight="1" x14ac:dyDescent="0.25">
      <c r="A23" s="209" t="s">
        <v>131</v>
      </c>
      <c r="B23" s="266">
        <v>33.1</v>
      </c>
      <c r="C23" s="145">
        <v>34.299999999999997</v>
      </c>
      <c r="D23" s="146">
        <v>36</v>
      </c>
      <c r="E23" s="145">
        <v>28.1</v>
      </c>
      <c r="F23" s="145">
        <v>25.6</v>
      </c>
      <c r="G23" s="374">
        <v>24.9</v>
      </c>
      <c r="H23" s="388">
        <f t="shared" ref="H23:K24" si="9">(24.9*100)/B23</f>
        <v>75.226586102719025</v>
      </c>
      <c r="I23" s="392">
        <f t="shared" si="9"/>
        <v>72.594752186588934</v>
      </c>
      <c r="J23" s="392">
        <f t="shared" si="9"/>
        <v>69.166666666666671</v>
      </c>
      <c r="K23" s="392">
        <f t="shared" si="9"/>
        <v>88.612099644128108</v>
      </c>
      <c r="L23" s="212">
        <f>(24.9*100)/F23</f>
        <v>97.265625</v>
      </c>
      <c r="M23" s="212"/>
    </row>
    <row r="24" spans="1:15" s="38" customFormat="1" ht="15.75" x14ac:dyDescent="0.25">
      <c r="A24" s="209" t="s">
        <v>149</v>
      </c>
      <c r="B24" s="268">
        <v>29.3</v>
      </c>
      <c r="C24" s="146">
        <v>31.3</v>
      </c>
      <c r="D24" s="146">
        <v>33</v>
      </c>
      <c r="E24" s="146">
        <v>28.1</v>
      </c>
      <c r="F24" s="146">
        <v>25.6</v>
      </c>
      <c r="G24" s="374">
        <v>24.9</v>
      </c>
      <c r="H24" s="388">
        <f t="shared" si="9"/>
        <v>84.982935153583611</v>
      </c>
      <c r="I24" s="392">
        <f t="shared" si="9"/>
        <v>79.552715654952081</v>
      </c>
      <c r="J24" s="392">
        <f t="shared" si="9"/>
        <v>75.454545454545453</v>
      </c>
      <c r="K24" s="392">
        <f t="shared" si="9"/>
        <v>88.612099644128108</v>
      </c>
      <c r="L24" s="212">
        <f>(24.9*100)/F24</f>
        <v>97.265625</v>
      </c>
      <c r="M24" s="212"/>
    </row>
    <row r="25" spans="1:15" s="37" customFormat="1" ht="17.25" customHeight="1" x14ac:dyDescent="0.25">
      <c r="A25" s="209" t="s">
        <v>755</v>
      </c>
      <c r="B25" s="268">
        <v>18</v>
      </c>
      <c r="C25" s="146">
        <v>13.7</v>
      </c>
      <c r="D25" s="146">
        <v>13.2</v>
      </c>
      <c r="E25" s="146">
        <v>12.9</v>
      </c>
      <c r="F25" s="146">
        <v>10.9</v>
      </c>
      <c r="G25" s="373">
        <v>9</v>
      </c>
      <c r="H25" s="388">
        <f t="shared" ref="H25:K25" si="10">(9*100)/B25</f>
        <v>50</v>
      </c>
      <c r="I25" s="392">
        <f t="shared" si="10"/>
        <v>65.693430656934311</v>
      </c>
      <c r="J25" s="392">
        <f t="shared" si="10"/>
        <v>68.181818181818187</v>
      </c>
      <c r="K25" s="392">
        <f t="shared" si="10"/>
        <v>69.767441860465112</v>
      </c>
      <c r="L25" s="212">
        <f>(9*100)/F25</f>
        <v>82.568807339449535</v>
      </c>
      <c r="M25" s="212"/>
    </row>
    <row r="26" spans="1:15" s="37" customFormat="1" ht="16.5" customHeight="1" x14ac:dyDescent="0.25">
      <c r="A26" s="209" t="s">
        <v>1023</v>
      </c>
      <c r="B26" s="266">
        <v>19.2</v>
      </c>
      <c r="C26" s="146">
        <v>18</v>
      </c>
      <c r="D26" s="145">
        <v>17.7</v>
      </c>
      <c r="E26" s="146">
        <v>16</v>
      </c>
      <c r="F26" s="145">
        <v>13.4</v>
      </c>
      <c r="G26" s="374">
        <v>11.4</v>
      </c>
      <c r="H26" s="388">
        <f t="shared" ref="H26:K26" si="11">(11.4*100)/B26</f>
        <v>59.375</v>
      </c>
      <c r="I26" s="392">
        <f t="shared" si="11"/>
        <v>63.333333333333336</v>
      </c>
      <c r="J26" s="392">
        <f t="shared" si="11"/>
        <v>64.406779661016955</v>
      </c>
      <c r="K26" s="392">
        <f t="shared" si="11"/>
        <v>71.25</v>
      </c>
      <c r="L26" s="212">
        <f>(11.4*100)/F26</f>
        <v>85.074626865671632</v>
      </c>
      <c r="M26" s="212"/>
    </row>
    <row r="27" spans="1:15" s="37" customFormat="1" ht="15.75" customHeight="1" x14ac:dyDescent="0.25">
      <c r="A27" s="209" t="s">
        <v>1024</v>
      </c>
      <c r="B27" s="266">
        <v>19.100000000000001</v>
      </c>
      <c r="C27" s="145">
        <v>22.3</v>
      </c>
      <c r="D27" s="146">
        <v>25</v>
      </c>
      <c r="E27" s="145">
        <v>18.3</v>
      </c>
      <c r="F27" s="145">
        <v>17.100000000000001</v>
      </c>
      <c r="G27" s="374">
        <v>14.8</v>
      </c>
      <c r="H27" s="388">
        <f t="shared" ref="H27:K27" si="12">(14.8*100)/B27</f>
        <v>77.486910994764386</v>
      </c>
      <c r="I27" s="392">
        <f t="shared" si="12"/>
        <v>66.367713004484301</v>
      </c>
      <c r="J27" s="392">
        <f t="shared" si="12"/>
        <v>59.2</v>
      </c>
      <c r="K27" s="392">
        <f t="shared" si="12"/>
        <v>80.874316939890704</v>
      </c>
      <c r="L27" s="212">
        <f>(14.8*100)/F27</f>
        <v>86.549707602339168</v>
      </c>
      <c r="M27" s="212"/>
    </row>
    <row r="28" spans="1:15" s="37" customFormat="1" ht="14.25" customHeight="1" x14ac:dyDescent="0.25">
      <c r="A28" s="209" t="s">
        <v>131</v>
      </c>
      <c r="B28" s="266">
        <v>5.0999999999999996</v>
      </c>
      <c r="C28" s="145">
        <v>6.7</v>
      </c>
      <c r="D28" s="145">
        <v>8.6</v>
      </c>
      <c r="E28" s="145">
        <v>8.1999999999999993</v>
      </c>
      <c r="F28" s="146">
        <v>8</v>
      </c>
      <c r="G28" s="373">
        <v>7.9</v>
      </c>
      <c r="H28" s="388">
        <f t="shared" ref="H28:K28" si="13">(7.9*100)/B28</f>
        <v>154.90196078431373</v>
      </c>
      <c r="I28" s="392">
        <f t="shared" si="13"/>
        <v>117.91044776119402</v>
      </c>
      <c r="J28" s="392">
        <f t="shared" si="13"/>
        <v>91.860465116279073</v>
      </c>
      <c r="K28" s="392">
        <f t="shared" si="13"/>
        <v>96.341463414634148</v>
      </c>
      <c r="L28" s="212">
        <f>(7.9*100)/F28</f>
        <v>98.75</v>
      </c>
      <c r="M28" s="212"/>
    </row>
    <row r="29" spans="1:15" s="37" customFormat="1" ht="14.25" customHeight="1" thickBot="1" x14ac:dyDescent="0.3">
      <c r="A29" s="264" t="s">
        <v>755</v>
      </c>
      <c r="B29" s="375">
        <v>14</v>
      </c>
      <c r="C29" s="270">
        <v>15.6</v>
      </c>
      <c r="D29" s="270">
        <v>16.399999999999999</v>
      </c>
      <c r="E29" s="270">
        <v>10.1</v>
      </c>
      <c r="F29" s="270">
        <v>9.1</v>
      </c>
      <c r="G29" s="376">
        <v>6.9</v>
      </c>
      <c r="H29" s="390">
        <f t="shared" ref="H29:K29" si="14">(6.9*100)/B29</f>
        <v>49.285714285714285</v>
      </c>
      <c r="I29" s="394">
        <f t="shared" si="14"/>
        <v>44.230769230769234</v>
      </c>
      <c r="J29" s="394">
        <f t="shared" si="14"/>
        <v>42.073170731707322</v>
      </c>
      <c r="K29" s="394">
        <f t="shared" si="14"/>
        <v>68.316831683168317</v>
      </c>
      <c r="L29" s="377">
        <f>(6.9*100)/F29</f>
        <v>75.824175824175825</v>
      </c>
      <c r="M29" s="212"/>
    </row>
    <row r="30" spans="1:15" s="37" customFormat="1" ht="14.25" customHeight="1" x14ac:dyDescent="0.25">
      <c r="A30" s="209"/>
      <c r="B30" s="211"/>
      <c r="C30" s="210"/>
      <c r="D30" s="210"/>
      <c r="E30" s="210"/>
      <c r="F30" s="210"/>
      <c r="G30" s="210"/>
      <c r="H30" s="211"/>
      <c r="I30" s="211"/>
      <c r="J30" s="211"/>
      <c r="K30" s="212"/>
      <c r="L30" s="212"/>
      <c r="M30" s="212"/>
    </row>
    <row r="31" spans="1:15" s="37" customFormat="1" ht="21.75" customHeight="1" thickBot="1" x14ac:dyDescent="0.3">
      <c r="A31" s="538" t="s">
        <v>1042</v>
      </c>
      <c r="B31" s="538"/>
      <c r="C31" s="538"/>
      <c r="D31" s="538"/>
      <c r="E31" s="538"/>
      <c r="F31" s="538"/>
      <c r="G31" s="538"/>
      <c r="H31" s="538"/>
      <c r="I31" s="538"/>
      <c r="J31" s="538"/>
      <c r="K31" s="538"/>
      <c r="L31" s="538"/>
      <c r="M31" s="259"/>
    </row>
    <row r="32" spans="1:15" s="37" customFormat="1" ht="19.5" customHeight="1" x14ac:dyDescent="0.25">
      <c r="A32" s="532"/>
      <c r="B32" s="535" t="s">
        <v>837</v>
      </c>
      <c r="C32" s="536"/>
      <c r="D32" s="536"/>
      <c r="E32" s="536"/>
      <c r="F32" s="536"/>
      <c r="G32" s="537"/>
      <c r="H32" s="542" t="s">
        <v>1053</v>
      </c>
      <c r="I32" s="543"/>
      <c r="J32" s="543"/>
      <c r="K32" s="543"/>
      <c r="L32" s="544"/>
      <c r="M32" s="291"/>
    </row>
    <row r="33" spans="1:13" s="37" customFormat="1" ht="18.75" customHeight="1" thickBot="1" x14ac:dyDescent="0.3">
      <c r="A33" s="533"/>
      <c r="B33" s="367">
        <v>1970</v>
      </c>
      <c r="C33" s="364">
        <v>1979</v>
      </c>
      <c r="D33" s="364">
        <v>1989</v>
      </c>
      <c r="E33" s="364">
        <v>2002</v>
      </c>
      <c r="F33" s="364">
        <v>2010</v>
      </c>
      <c r="G33" s="369">
        <v>2020</v>
      </c>
      <c r="H33" s="367">
        <v>1970</v>
      </c>
      <c r="I33" s="364">
        <v>1979</v>
      </c>
      <c r="J33" s="364">
        <v>1989</v>
      </c>
      <c r="K33" s="408">
        <v>2002</v>
      </c>
      <c r="L33" s="369">
        <v>2010</v>
      </c>
      <c r="M33" s="70"/>
    </row>
    <row r="34" spans="1:13" s="37" customFormat="1" ht="15" customHeight="1" x14ac:dyDescent="0.25">
      <c r="A34" s="209" t="s">
        <v>867</v>
      </c>
      <c r="B34" s="379">
        <v>17.399999999999999</v>
      </c>
      <c r="C34" s="380">
        <v>17</v>
      </c>
      <c r="D34" s="380">
        <v>18.5</v>
      </c>
      <c r="E34" s="380">
        <v>16</v>
      </c>
      <c r="F34" s="381">
        <v>13.2</v>
      </c>
      <c r="G34" s="382">
        <v>11.3</v>
      </c>
      <c r="H34" s="387">
        <f t="shared" ref="H34:K34" si="15">(11.3*100)/B34</f>
        <v>64.942528735632195</v>
      </c>
      <c r="I34" s="391">
        <f t="shared" si="15"/>
        <v>66.470588235294116</v>
      </c>
      <c r="J34" s="391">
        <f t="shared" si="15"/>
        <v>61.081081081081081</v>
      </c>
      <c r="K34" s="391">
        <f t="shared" si="15"/>
        <v>70.625</v>
      </c>
      <c r="L34" s="383">
        <f>(11.3*100)/F34</f>
        <v>85.606060606060609</v>
      </c>
      <c r="M34" s="212"/>
    </row>
    <row r="35" spans="1:13" s="37" customFormat="1" ht="15" customHeight="1" x14ac:dyDescent="0.25">
      <c r="A35" s="209" t="s">
        <v>868</v>
      </c>
      <c r="B35" s="266">
        <v>27.7</v>
      </c>
      <c r="C35" s="145">
        <v>26.4</v>
      </c>
      <c r="D35" s="145">
        <v>28.7</v>
      </c>
      <c r="E35" s="145">
        <v>24.8</v>
      </c>
      <c r="F35" s="145">
        <v>21.8</v>
      </c>
      <c r="G35" s="374">
        <v>17.7</v>
      </c>
      <c r="H35" s="388">
        <f t="shared" ref="H35:K35" si="16">(17.7*100)/B35</f>
        <v>63.898916967509024</v>
      </c>
      <c r="I35" s="392">
        <f t="shared" si="16"/>
        <v>67.045454545454547</v>
      </c>
      <c r="J35" s="392">
        <f t="shared" si="16"/>
        <v>61.672473867595819</v>
      </c>
      <c r="K35" s="392">
        <f t="shared" si="16"/>
        <v>71.370967741935488</v>
      </c>
      <c r="L35" s="384">
        <f>(17.7*100)/F35</f>
        <v>81.192660550458712</v>
      </c>
      <c r="M35" s="212"/>
    </row>
    <row r="36" spans="1:13" s="37" customFormat="1" ht="15.75" customHeight="1" x14ac:dyDescent="0.25">
      <c r="A36" s="209" t="s">
        <v>131</v>
      </c>
      <c r="B36" s="266">
        <v>6.8</v>
      </c>
      <c r="C36" s="145">
        <v>6.6</v>
      </c>
      <c r="D36" s="145">
        <v>8.3000000000000007</v>
      </c>
      <c r="E36" s="145" t="s">
        <v>15</v>
      </c>
      <c r="F36" s="145" t="s">
        <v>15</v>
      </c>
      <c r="G36" s="374" t="s">
        <v>15</v>
      </c>
      <c r="H36" s="389" t="s">
        <v>61</v>
      </c>
      <c r="I36" s="393" t="s">
        <v>61</v>
      </c>
      <c r="J36" s="393" t="s">
        <v>61</v>
      </c>
      <c r="K36" s="392" t="s">
        <v>61</v>
      </c>
      <c r="L36" s="384" t="s">
        <v>61</v>
      </c>
      <c r="M36" s="212"/>
    </row>
    <row r="37" spans="1:13" s="37" customFormat="1" ht="17.25" customHeight="1" x14ac:dyDescent="0.25">
      <c r="A37" s="209" t="s">
        <v>755</v>
      </c>
      <c r="B37" s="266">
        <v>20.9</v>
      </c>
      <c r="C37" s="145">
        <v>19.8</v>
      </c>
      <c r="D37" s="145">
        <v>20.399999999999999</v>
      </c>
      <c r="E37" s="145">
        <v>24.8</v>
      </c>
      <c r="F37" s="145">
        <v>21.8</v>
      </c>
      <c r="G37" s="374">
        <v>17.7</v>
      </c>
      <c r="H37" s="388">
        <f t="shared" ref="H37:K37" si="17">(17.7*100)/B37</f>
        <v>84.68899521531101</v>
      </c>
      <c r="I37" s="392">
        <f t="shared" si="17"/>
        <v>89.393939393939391</v>
      </c>
      <c r="J37" s="392">
        <f t="shared" si="17"/>
        <v>86.764705882352942</v>
      </c>
      <c r="K37" s="392">
        <f t="shared" si="17"/>
        <v>71.370967741935488</v>
      </c>
      <c r="L37" s="384">
        <f>(17.7*100)/F37</f>
        <v>81.192660550458712</v>
      </c>
      <c r="M37" s="212"/>
    </row>
    <row r="38" spans="1:13" s="37" customFormat="1" ht="17.25" customHeight="1" x14ac:dyDescent="0.25">
      <c r="A38" s="209" t="s">
        <v>869</v>
      </c>
      <c r="B38" s="266">
        <v>28.4</v>
      </c>
      <c r="C38" s="145">
        <v>24.9</v>
      </c>
      <c r="D38" s="145">
        <v>24.6</v>
      </c>
      <c r="E38" s="145">
        <v>22.6</v>
      </c>
      <c r="F38" s="146">
        <v>21</v>
      </c>
      <c r="G38" s="373">
        <v>20.399999999999999</v>
      </c>
      <c r="H38" s="388">
        <f t="shared" ref="H38:K38" si="18">(20.4*100)/B38</f>
        <v>71.83098591549296</v>
      </c>
      <c r="I38" s="392">
        <f t="shared" si="18"/>
        <v>81.92771084337349</v>
      </c>
      <c r="J38" s="392">
        <f t="shared" si="18"/>
        <v>82.926829268292664</v>
      </c>
      <c r="K38" s="392">
        <f t="shared" si="18"/>
        <v>90.265486725663706</v>
      </c>
      <c r="L38" s="384">
        <f>(20.4*100)/F38</f>
        <v>97.142857142857139</v>
      </c>
      <c r="M38" s="212"/>
    </row>
    <row r="39" spans="1:13" s="37" customFormat="1" ht="18" customHeight="1" x14ac:dyDescent="0.25">
      <c r="A39" s="209" t="s">
        <v>870</v>
      </c>
      <c r="B39" s="266">
        <v>48.4</v>
      </c>
      <c r="C39" s="145">
        <v>50.3</v>
      </c>
      <c r="D39" s="145">
        <v>54.6</v>
      </c>
      <c r="E39" s="145">
        <v>48.1</v>
      </c>
      <c r="F39" s="145">
        <v>41.2</v>
      </c>
      <c r="G39" s="374">
        <v>33.299999999999997</v>
      </c>
      <c r="H39" s="388">
        <f t="shared" ref="H39:K39" si="19">(33.3*100)/B39</f>
        <v>68.801652892561975</v>
      </c>
      <c r="I39" s="392">
        <f t="shared" si="19"/>
        <v>66.202783300198803</v>
      </c>
      <c r="J39" s="392">
        <f t="shared" si="19"/>
        <v>60.989010989010978</v>
      </c>
      <c r="K39" s="392">
        <f t="shared" si="19"/>
        <v>69.230769230769212</v>
      </c>
      <c r="L39" s="384">
        <f>(33.3*100)/F39</f>
        <v>80.825242718446589</v>
      </c>
      <c r="M39" s="212"/>
    </row>
    <row r="40" spans="1:13" s="37" customFormat="1" ht="18" customHeight="1" x14ac:dyDescent="0.25">
      <c r="A40" s="209" t="s">
        <v>131</v>
      </c>
      <c r="B40" s="266">
        <v>32.9</v>
      </c>
      <c r="C40" s="145">
        <v>37</v>
      </c>
      <c r="D40" s="145">
        <v>41.2</v>
      </c>
      <c r="E40" s="145">
        <v>28.4</v>
      </c>
      <c r="F40" s="145">
        <v>24.1</v>
      </c>
      <c r="G40" s="374">
        <v>20.8</v>
      </c>
      <c r="H40" s="388">
        <f t="shared" ref="H40:K41" si="20">(20.8*100)/B40</f>
        <v>63.221884498480243</v>
      </c>
      <c r="I40" s="392">
        <f t="shared" si="20"/>
        <v>56.216216216216218</v>
      </c>
      <c r="J40" s="392">
        <f t="shared" si="20"/>
        <v>50.485436893203882</v>
      </c>
      <c r="K40" s="392">
        <f t="shared" si="20"/>
        <v>73.239436619718319</v>
      </c>
      <c r="L40" s="384">
        <f>(20.8*100)/F40</f>
        <v>86.307053941908705</v>
      </c>
      <c r="M40" s="212"/>
    </row>
    <row r="41" spans="1:13" s="38" customFormat="1" ht="15.75" customHeight="1" x14ac:dyDescent="0.25">
      <c r="A41" s="209" t="s">
        <v>184</v>
      </c>
      <c r="B41" s="266">
        <v>25.2</v>
      </c>
      <c r="C41" s="145">
        <v>28.7</v>
      </c>
      <c r="D41" s="145">
        <v>31.7</v>
      </c>
      <c r="E41" s="145">
        <v>28.4</v>
      </c>
      <c r="F41" s="145">
        <v>24.1</v>
      </c>
      <c r="G41" s="374">
        <v>20.8</v>
      </c>
      <c r="H41" s="388">
        <f t="shared" si="20"/>
        <v>82.539682539682545</v>
      </c>
      <c r="I41" s="392">
        <f t="shared" si="20"/>
        <v>72.473867595818817</v>
      </c>
      <c r="J41" s="392">
        <f t="shared" si="20"/>
        <v>65.615141955835966</v>
      </c>
      <c r="K41" s="392">
        <f t="shared" si="20"/>
        <v>73.239436619718319</v>
      </c>
      <c r="L41" s="384">
        <f>(20.8*100)/F41</f>
        <v>86.307053941908705</v>
      </c>
      <c r="M41" s="212"/>
    </row>
    <row r="42" spans="1:13" s="37" customFormat="1" ht="16.5" customHeight="1" x14ac:dyDescent="0.25">
      <c r="A42" s="209" t="s">
        <v>755</v>
      </c>
      <c r="B42" s="266">
        <v>15.5</v>
      </c>
      <c r="C42" s="145">
        <v>13.3</v>
      </c>
      <c r="D42" s="145">
        <v>13.4</v>
      </c>
      <c r="E42" s="145">
        <v>19.7</v>
      </c>
      <c r="F42" s="145">
        <v>17.100000000000001</v>
      </c>
      <c r="G42" s="374">
        <v>12.5</v>
      </c>
      <c r="H42" s="388">
        <f t="shared" ref="H42:K42" si="21">(12.5*100)/B42</f>
        <v>80.645161290322577</v>
      </c>
      <c r="I42" s="392">
        <f t="shared" si="21"/>
        <v>93.984962406015029</v>
      </c>
      <c r="J42" s="392">
        <f t="shared" si="21"/>
        <v>93.28358208955224</v>
      </c>
      <c r="K42" s="392">
        <f t="shared" si="21"/>
        <v>63.451776649746193</v>
      </c>
      <c r="L42" s="384">
        <f>(12.5*100)/F42</f>
        <v>73.099415204678351</v>
      </c>
      <c r="M42" s="212"/>
    </row>
    <row r="43" spans="1:13" s="37" customFormat="1" ht="15.75" customHeight="1" x14ac:dyDescent="0.25">
      <c r="A43" s="209" t="s">
        <v>871</v>
      </c>
      <c r="B43" s="266">
        <v>22.2</v>
      </c>
      <c r="C43" s="145">
        <v>19.8</v>
      </c>
      <c r="D43" s="145">
        <v>19.3</v>
      </c>
      <c r="E43" s="145">
        <v>15.8</v>
      </c>
      <c r="F43" s="145">
        <v>13.3</v>
      </c>
      <c r="G43" s="374">
        <v>12.2</v>
      </c>
      <c r="H43" s="388">
        <f t="shared" ref="H43:K43" si="22">(12.2*100)/B43</f>
        <v>54.954954954954957</v>
      </c>
      <c r="I43" s="392">
        <f t="shared" si="22"/>
        <v>61.616161616161612</v>
      </c>
      <c r="J43" s="392">
        <f t="shared" si="22"/>
        <v>63.212435233160619</v>
      </c>
      <c r="K43" s="392">
        <f t="shared" si="22"/>
        <v>77.215189873417714</v>
      </c>
      <c r="L43" s="384">
        <f>(12.2*100)/F43</f>
        <v>91.729323308270665</v>
      </c>
      <c r="M43" s="212"/>
    </row>
    <row r="44" spans="1:13" s="37" customFormat="1" ht="18.75" customHeight="1" x14ac:dyDescent="0.25">
      <c r="A44" s="209" t="s">
        <v>131</v>
      </c>
      <c r="B44" s="266">
        <v>6.4</v>
      </c>
      <c r="C44" s="145">
        <v>5.3</v>
      </c>
      <c r="D44" s="145">
        <v>4.5999999999999996</v>
      </c>
      <c r="E44" s="145" t="s">
        <v>15</v>
      </c>
      <c r="F44" s="145" t="s">
        <v>15</v>
      </c>
      <c r="G44" s="374" t="s">
        <v>15</v>
      </c>
      <c r="H44" s="389" t="s">
        <v>61</v>
      </c>
      <c r="I44" s="393" t="s">
        <v>61</v>
      </c>
      <c r="J44" s="393" t="s">
        <v>61</v>
      </c>
      <c r="K44" s="393" t="s">
        <v>61</v>
      </c>
      <c r="L44" s="385" t="s">
        <v>61</v>
      </c>
      <c r="M44" s="211"/>
    </row>
    <row r="45" spans="1:13" s="37" customFormat="1" ht="17.25" customHeight="1" x14ac:dyDescent="0.25">
      <c r="A45" s="209" t="s">
        <v>755</v>
      </c>
      <c r="B45" s="266">
        <v>15.8</v>
      </c>
      <c r="C45" s="145">
        <v>14.5</v>
      </c>
      <c r="D45" s="145">
        <v>14.7</v>
      </c>
      <c r="E45" s="145">
        <v>15.8</v>
      </c>
      <c r="F45" s="145">
        <v>13.3</v>
      </c>
      <c r="G45" s="374">
        <v>12.2</v>
      </c>
      <c r="H45" s="388">
        <f t="shared" ref="H45:K45" si="23">(12.2*100)/B45</f>
        <v>77.215189873417714</v>
      </c>
      <c r="I45" s="392">
        <f t="shared" si="23"/>
        <v>84.137931034482762</v>
      </c>
      <c r="J45" s="392">
        <f t="shared" si="23"/>
        <v>82.993197278911566</v>
      </c>
      <c r="K45" s="392">
        <f t="shared" si="23"/>
        <v>77.215189873417714</v>
      </c>
      <c r="L45" s="384">
        <f>(12.2*100)/F45</f>
        <v>91.729323308270665</v>
      </c>
      <c r="M45" s="212"/>
    </row>
    <row r="46" spans="1:13" s="37" customFormat="1" ht="18" customHeight="1" x14ac:dyDescent="0.25">
      <c r="A46" s="209" t="s">
        <v>872</v>
      </c>
      <c r="B46" s="266">
        <v>22.4</v>
      </c>
      <c r="C46" s="145">
        <v>18.8</v>
      </c>
      <c r="D46" s="145">
        <v>19.100000000000001</v>
      </c>
      <c r="E46" s="145">
        <v>15.6</v>
      </c>
      <c r="F46" s="145">
        <v>13.4</v>
      </c>
      <c r="G46" s="374">
        <v>12.3</v>
      </c>
      <c r="H46" s="388">
        <f t="shared" ref="H46:K46" si="24">(12.3*100)/B46</f>
        <v>54.910714285714292</v>
      </c>
      <c r="I46" s="392">
        <f t="shared" si="24"/>
        <v>65.425531914893611</v>
      </c>
      <c r="J46" s="392">
        <f t="shared" si="24"/>
        <v>64.397905759162299</v>
      </c>
      <c r="K46" s="392">
        <f t="shared" si="24"/>
        <v>78.846153846153854</v>
      </c>
      <c r="L46" s="384">
        <f>(12.3*100)/F46</f>
        <v>91.791044776119406</v>
      </c>
      <c r="M46" s="212"/>
    </row>
    <row r="47" spans="1:13" s="37" customFormat="1" ht="18.75" customHeight="1" x14ac:dyDescent="0.25">
      <c r="A47" s="209" t="s">
        <v>131</v>
      </c>
      <c r="B47" s="266">
        <v>7.4</v>
      </c>
      <c r="C47" s="145">
        <v>6.1</v>
      </c>
      <c r="D47" s="146">
        <v>6</v>
      </c>
      <c r="E47" s="145" t="s">
        <v>15</v>
      </c>
      <c r="F47" s="145" t="s">
        <v>15</v>
      </c>
      <c r="G47" s="374" t="s">
        <v>15</v>
      </c>
      <c r="H47" s="389" t="s">
        <v>61</v>
      </c>
      <c r="I47" s="393" t="s">
        <v>61</v>
      </c>
      <c r="J47" s="393" t="s">
        <v>61</v>
      </c>
      <c r="K47" s="393" t="s">
        <v>61</v>
      </c>
      <c r="L47" s="385" t="s">
        <v>61</v>
      </c>
      <c r="M47" s="211"/>
    </row>
    <row r="48" spans="1:13" s="37" customFormat="1" ht="16.5" customHeight="1" x14ac:dyDescent="0.25">
      <c r="A48" s="209" t="s">
        <v>755</v>
      </c>
      <c r="B48" s="268">
        <v>15</v>
      </c>
      <c r="C48" s="145">
        <v>12.7</v>
      </c>
      <c r="D48" s="145">
        <v>13.1</v>
      </c>
      <c r="E48" s="145">
        <v>15.6</v>
      </c>
      <c r="F48" s="145">
        <v>13.4</v>
      </c>
      <c r="G48" s="374">
        <v>12.3</v>
      </c>
      <c r="H48" s="388">
        <f t="shared" ref="H48:K48" si="25">(12.3*100)/B48</f>
        <v>82</v>
      </c>
      <c r="I48" s="392">
        <f t="shared" si="25"/>
        <v>96.850393700787407</v>
      </c>
      <c r="J48" s="392">
        <f t="shared" si="25"/>
        <v>93.893129770992374</v>
      </c>
      <c r="K48" s="392">
        <f t="shared" si="25"/>
        <v>78.846153846153854</v>
      </c>
      <c r="L48" s="384">
        <f>(12.3*100)/F48</f>
        <v>91.791044776119406</v>
      </c>
      <c r="M48" s="212"/>
    </row>
    <row r="49" spans="1:13" s="37" customFormat="1" ht="15.75" customHeight="1" x14ac:dyDescent="0.25">
      <c r="A49" s="209" t="s">
        <v>873</v>
      </c>
      <c r="B49" s="268">
        <v>18</v>
      </c>
      <c r="C49" s="145">
        <v>16.8</v>
      </c>
      <c r="D49" s="146">
        <v>16</v>
      </c>
      <c r="E49" s="145">
        <v>13.5</v>
      </c>
      <c r="F49" s="145">
        <v>12.6</v>
      </c>
      <c r="G49" s="374">
        <v>11.5</v>
      </c>
      <c r="H49" s="388">
        <f t="shared" ref="H49:K49" si="26">(11.5*100)/B49</f>
        <v>63.888888888888886</v>
      </c>
      <c r="I49" s="392">
        <f t="shared" si="26"/>
        <v>68.452380952380949</v>
      </c>
      <c r="J49" s="392">
        <f t="shared" si="26"/>
        <v>71.875</v>
      </c>
      <c r="K49" s="392">
        <f t="shared" si="26"/>
        <v>85.18518518518519</v>
      </c>
      <c r="L49" s="384">
        <f>(11.5*100)/F49</f>
        <v>91.269841269841265</v>
      </c>
      <c r="M49" s="212"/>
    </row>
    <row r="50" spans="1:13" s="37" customFormat="1" ht="16.5" customHeight="1" x14ac:dyDescent="0.25">
      <c r="A50" s="209" t="s">
        <v>874</v>
      </c>
      <c r="B50" s="266">
        <v>26.4</v>
      </c>
      <c r="C50" s="145">
        <v>23.1</v>
      </c>
      <c r="D50" s="145">
        <v>23.2</v>
      </c>
      <c r="E50" s="145">
        <v>21.3</v>
      </c>
      <c r="F50" s="145">
        <v>18.899999999999999</v>
      </c>
      <c r="G50" s="373">
        <v>17</v>
      </c>
      <c r="H50" s="388">
        <f t="shared" ref="H50:K50" si="27">(17*100)/B50</f>
        <v>64.393939393939391</v>
      </c>
      <c r="I50" s="392">
        <f t="shared" si="27"/>
        <v>73.593073593073584</v>
      </c>
      <c r="J50" s="392">
        <f t="shared" si="27"/>
        <v>73.275862068965523</v>
      </c>
      <c r="K50" s="392">
        <f t="shared" si="27"/>
        <v>79.812206572769952</v>
      </c>
      <c r="L50" s="384">
        <f>(17*100)/F50</f>
        <v>89.94708994708995</v>
      </c>
      <c r="M50" s="212"/>
    </row>
    <row r="51" spans="1:13" s="37" customFormat="1" ht="16.5" customHeight="1" x14ac:dyDescent="0.25">
      <c r="A51" s="209" t="s">
        <v>131</v>
      </c>
      <c r="B51" s="268">
        <v>4</v>
      </c>
      <c r="C51" s="145">
        <v>3.5</v>
      </c>
      <c r="D51" s="146">
        <v>3</v>
      </c>
      <c r="E51" s="145" t="s">
        <v>15</v>
      </c>
      <c r="F51" s="145" t="s">
        <v>15</v>
      </c>
      <c r="G51" s="374" t="s">
        <v>15</v>
      </c>
      <c r="H51" s="389" t="s">
        <v>61</v>
      </c>
      <c r="I51" s="393" t="s">
        <v>61</v>
      </c>
      <c r="J51" s="393" t="s">
        <v>61</v>
      </c>
      <c r="K51" s="393" t="s">
        <v>61</v>
      </c>
      <c r="L51" s="385" t="s">
        <v>61</v>
      </c>
      <c r="M51" s="211"/>
    </row>
    <row r="52" spans="1:13" s="37" customFormat="1" ht="18.75" customHeight="1" x14ac:dyDescent="0.25">
      <c r="A52" s="209" t="s">
        <v>755</v>
      </c>
      <c r="B52" s="266">
        <v>22.4</v>
      </c>
      <c r="C52" s="145">
        <v>19.600000000000001</v>
      </c>
      <c r="D52" s="145">
        <v>20.2</v>
      </c>
      <c r="E52" s="145">
        <v>21.3</v>
      </c>
      <c r="F52" s="145">
        <v>18.899999999999999</v>
      </c>
      <c r="G52" s="373">
        <v>17</v>
      </c>
      <c r="H52" s="388">
        <f t="shared" ref="H52:K52" si="28">(17*100)/B52</f>
        <v>75.892857142857153</v>
      </c>
      <c r="I52" s="392">
        <f t="shared" si="28"/>
        <v>86.73469387755101</v>
      </c>
      <c r="J52" s="392">
        <f t="shared" si="28"/>
        <v>84.158415841584159</v>
      </c>
      <c r="K52" s="392">
        <f t="shared" si="28"/>
        <v>79.812206572769952</v>
      </c>
      <c r="L52" s="384">
        <f>(17*100)/F52</f>
        <v>89.94708994708995</v>
      </c>
      <c r="M52" s="212"/>
    </row>
    <row r="53" spans="1:13" s="37" customFormat="1" ht="17.25" customHeight="1" x14ac:dyDescent="0.25">
      <c r="A53" s="209" t="s">
        <v>875</v>
      </c>
      <c r="B53" s="266">
        <v>13.6</v>
      </c>
      <c r="C53" s="145">
        <v>9.6999999999999993</v>
      </c>
      <c r="D53" s="145">
        <v>9.3000000000000007</v>
      </c>
      <c r="E53" s="145">
        <v>8.4</v>
      </c>
      <c r="F53" s="145">
        <v>6.9</v>
      </c>
      <c r="G53" s="374">
        <v>6.5</v>
      </c>
      <c r="H53" s="388">
        <f t="shared" ref="H53:K53" si="29">(6.5*100)/B53</f>
        <v>47.794117647058826</v>
      </c>
      <c r="I53" s="392">
        <f t="shared" si="29"/>
        <v>67.010309278350519</v>
      </c>
      <c r="J53" s="392">
        <f t="shared" si="29"/>
        <v>69.892473118279568</v>
      </c>
      <c r="K53" s="392">
        <f t="shared" si="29"/>
        <v>77.38095238095238</v>
      </c>
      <c r="L53" s="384">
        <f>(6.5*100)/F53</f>
        <v>94.202898550724626</v>
      </c>
      <c r="M53" s="212"/>
    </row>
    <row r="54" spans="1:13" s="37" customFormat="1" ht="16.5" customHeight="1" x14ac:dyDescent="0.25">
      <c r="A54" s="209" t="s">
        <v>876</v>
      </c>
      <c r="B54" s="266">
        <v>75.599999999999994</v>
      </c>
      <c r="C54" s="145">
        <v>77.5</v>
      </c>
      <c r="D54" s="145">
        <v>92.1</v>
      </c>
      <c r="E54" s="145">
        <v>85.9</v>
      </c>
      <c r="F54" s="145">
        <v>68.7</v>
      </c>
      <c r="G54" s="373">
        <v>89</v>
      </c>
      <c r="H54" s="388">
        <f t="shared" ref="H54:K54" si="30">(89*100)/B54</f>
        <v>117.72486772486774</v>
      </c>
      <c r="I54" s="392">
        <f t="shared" si="30"/>
        <v>114.83870967741936</v>
      </c>
      <c r="J54" s="392">
        <f t="shared" si="30"/>
        <v>96.634093376764397</v>
      </c>
      <c r="K54" s="392">
        <f t="shared" si="30"/>
        <v>103.60884749708963</v>
      </c>
      <c r="L54" s="384">
        <f>(89*100)/F54</f>
        <v>129.54876273653565</v>
      </c>
      <c r="M54" s="212"/>
    </row>
    <row r="55" spans="1:13" s="37" customFormat="1" ht="16.5" customHeight="1" x14ac:dyDescent="0.25">
      <c r="A55" s="209" t="s">
        <v>131</v>
      </c>
      <c r="B55" s="266">
        <v>23.1</v>
      </c>
      <c r="C55" s="145">
        <v>22.8</v>
      </c>
      <c r="D55" s="145">
        <v>34.700000000000003</v>
      </c>
      <c r="E55" s="145" t="s">
        <v>15</v>
      </c>
      <c r="F55" s="145" t="s">
        <v>15</v>
      </c>
      <c r="G55" s="374" t="s">
        <v>15</v>
      </c>
      <c r="H55" s="389" t="s">
        <v>61</v>
      </c>
      <c r="I55" s="393" t="s">
        <v>61</v>
      </c>
      <c r="J55" s="393" t="s">
        <v>61</v>
      </c>
      <c r="K55" s="393" t="s">
        <v>61</v>
      </c>
      <c r="L55" s="385" t="s">
        <v>61</v>
      </c>
      <c r="M55" s="211"/>
    </row>
    <row r="56" spans="1:13" s="37" customFormat="1" ht="17.25" customHeight="1" x14ac:dyDescent="0.25">
      <c r="A56" s="209" t="s">
        <v>755</v>
      </c>
      <c r="B56" s="266">
        <v>52.5</v>
      </c>
      <c r="C56" s="145">
        <v>54.7</v>
      </c>
      <c r="D56" s="145">
        <v>57.4</v>
      </c>
      <c r="E56" s="145">
        <v>85.9</v>
      </c>
      <c r="F56" s="145">
        <v>68.7</v>
      </c>
      <c r="G56" s="373">
        <v>89</v>
      </c>
      <c r="H56" s="388">
        <f t="shared" ref="H56:K56" si="31">(89*100)/B56</f>
        <v>169.52380952380952</v>
      </c>
      <c r="I56" s="392">
        <f t="shared" si="31"/>
        <v>162.70566727605117</v>
      </c>
      <c r="J56" s="392">
        <f t="shared" si="31"/>
        <v>155.05226480836237</v>
      </c>
      <c r="K56" s="392">
        <f t="shared" si="31"/>
        <v>103.60884749708963</v>
      </c>
      <c r="L56" s="384">
        <f>(89*100)/F56</f>
        <v>129.54876273653565</v>
      </c>
      <c r="M56" s="212"/>
    </row>
    <row r="57" spans="1:13" s="37" customFormat="1" ht="17.25" customHeight="1" x14ac:dyDescent="0.25">
      <c r="A57" s="209" t="s">
        <v>877</v>
      </c>
      <c r="B57" s="266">
        <v>17.899999999999999</v>
      </c>
      <c r="C57" s="145">
        <v>16.399999999999999</v>
      </c>
      <c r="D57" s="145">
        <v>17.2</v>
      </c>
      <c r="E57" s="145">
        <v>13.9</v>
      </c>
      <c r="F57" s="145">
        <v>12.9</v>
      </c>
      <c r="G57" s="374">
        <v>11.7</v>
      </c>
      <c r="H57" s="388">
        <f t="shared" ref="H57:K57" si="32">(11.7*100)/B57</f>
        <v>65.363128491620117</v>
      </c>
      <c r="I57" s="392">
        <f t="shared" si="32"/>
        <v>71.341463414634148</v>
      </c>
      <c r="J57" s="392">
        <f t="shared" si="32"/>
        <v>68.023255813953497</v>
      </c>
      <c r="K57" s="392">
        <f t="shared" si="32"/>
        <v>84.172661870503589</v>
      </c>
      <c r="L57" s="384">
        <f>(11.7*100)/F57</f>
        <v>90.697674418604649</v>
      </c>
      <c r="M57" s="212"/>
    </row>
    <row r="58" spans="1:13" s="37" customFormat="1" ht="16.5" customHeight="1" thickBot="1" x14ac:dyDescent="0.3">
      <c r="A58" s="264" t="s">
        <v>753</v>
      </c>
      <c r="B58" s="269">
        <v>22.9</v>
      </c>
      <c r="C58" s="270">
        <v>20.9</v>
      </c>
      <c r="D58" s="270">
        <v>24.2</v>
      </c>
      <c r="E58" s="270">
        <v>22.6</v>
      </c>
      <c r="F58" s="270">
        <v>20.3</v>
      </c>
      <c r="G58" s="378">
        <v>19.899999999999999</v>
      </c>
      <c r="H58" s="390">
        <f t="shared" ref="H58:K58" si="33">(19.9*100)/B58</f>
        <v>86.899563318777282</v>
      </c>
      <c r="I58" s="394">
        <f t="shared" si="33"/>
        <v>95.215311004784681</v>
      </c>
      <c r="J58" s="394">
        <f t="shared" si="33"/>
        <v>82.231404958677686</v>
      </c>
      <c r="K58" s="394">
        <f t="shared" si="33"/>
        <v>88.053097345132727</v>
      </c>
      <c r="L58" s="386">
        <f>(19.9*100)/F58</f>
        <v>98.029556650246292</v>
      </c>
      <c r="M58" s="212"/>
    </row>
    <row r="59" spans="1:13" ht="15.75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24"/>
      <c r="L59" s="24"/>
      <c r="M59" s="24"/>
    </row>
  </sheetData>
  <mergeCells count="8">
    <mergeCell ref="A2:A3"/>
    <mergeCell ref="A1:K1"/>
    <mergeCell ref="A32:A33"/>
    <mergeCell ref="B32:G32"/>
    <mergeCell ref="A31:L31"/>
    <mergeCell ref="B2:G2"/>
    <mergeCell ref="H2:L2"/>
    <mergeCell ref="H32:L32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12" orientation="landscape" useFirstPageNumber="1" r:id="rId1"/>
  <headerFooter differentOddEven="1">
    <oddHeader>&amp;C&amp;"Times New Roman,курсив"Всероссийская перепись населения 2020 года</oddHeader>
    <oddFooter>&amp;L&amp;P&amp;CЧисленность и размещение населения Томской области&amp;G</oddFooter>
    <evenHeader>&amp;C&amp;"Times New Roman,курсив"Всероссийская перепись населения 2020 года</evenHeader>
    <evenFooter>&amp;CЧисленность и размещение населения Томской области&amp;G&amp;R&amp;P</evenFooter>
  </headerFooter>
  <legacy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51"/>
  <sheetViews>
    <sheetView topLeftCell="A22" workbookViewId="0">
      <selection activeCell="M15" sqref="M15"/>
    </sheetView>
  </sheetViews>
  <sheetFormatPr defaultRowHeight="15.75" x14ac:dyDescent="0.25"/>
  <cols>
    <col min="1" max="1" width="36.85546875" style="2" customWidth="1"/>
    <col min="2" max="2" width="10.140625" style="2" customWidth="1"/>
    <col min="3" max="3" width="10.85546875" style="2" customWidth="1"/>
    <col min="4" max="4" width="10.5703125" style="2" customWidth="1"/>
    <col min="5" max="5" width="9.42578125" style="2" customWidth="1"/>
    <col min="6" max="6" width="10.42578125" style="2" customWidth="1"/>
    <col min="7" max="7" width="11.28515625" style="2" customWidth="1"/>
    <col min="8" max="8" width="9.140625" style="2" customWidth="1"/>
    <col min="9" max="9" width="10.5703125" style="2" customWidth="1"/>
    <col min="10" max="10" width="11.140625" style="2" customWidth="1"/>
  </cols>
  <sheetData>
    <row r="1" spans="1:22" ht="51" customHeight="1" x14ac:dyDescent="0.25">
      <c r="A1" s="513" t="s">
        <v>1046</v>
      </c>
      <c r="B1" s="513"/>
      <c r="C1" s="513"/>
      <c r="D1" s="513"/>
      <c r="E1" s="513"/>
      <c r="F1" s="513"/>
      <c r="G1" s="513"/>
      <c r="H1" s="513"/>
      <c r="I1" s="513"/>
      <c r="J1" s="513"/>
    </row>
    <row r="2" spans="1:22" ht="15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1" t="s">
        <v>824</v>
      </c>
    </row>
    <row r="3" spans="1:22" ht="15" customHeight="1" x14ac:dyDescent="0.25">
      <c r="A3" s="545"/>
      <c r="B3" s="547" t="s">
        <v>9</v>
      </c>
      <c r="C3" s="547"/>
      <c r="D3" s="547"/>
      <c r="E3" s="548" t="s">
        <v>10</v>
      </c>
      <c r="F3" s="548"/>
      <c r="G3" s="547"/>
      <c r="H3" s="549" t="s">
        <v>11</v>
      </c>
      <c r="I3" s="549"/>
      <c r="J3" s="528"/>
    </row>
    <row r="4" spans="1:22" ht="17.25" customHeight="1" x14ac:dyDescent="0.25">
      <c r="A4" s="546"/>
      <c r="B4" s="113" t="s">
        <v>12</v>
      </c>
      <c r="C4" s="113" t="s">
        <v>13</v>
      </c>
      <c r="D4" s="113" t="s">
        <v>14</v>
      </c>
      <c r="E4" s="113" t="s">
        <v>12</v>
      </c>
      <c r="F4" s="113" t="s">
        <v>13</v>
      </c>
      <c r="G4" s="113" t="s">
        <v>14</v>
      </c>
      <c r="H4" s="43" t="s">
        <v>12</v>
      </c>
      <c r="I4" s="43" t="s">
        <v>13</v>
      </c>
      <c r="J4" s="67" t="s">
        <v>14</v>
      </c>
    </row>
    <row r="5" spans="1:22" s="6" customFormat="1" ht="15" x14ac:dyDescent="0.25">
      <c r="A5" s="418" t="s">
        <v>160</v>
      </c>
      <c r="B5" s="339">
        <v>1062666</v>
      </c>
      <c r="C5" s="339">
        <v>496851</v>
      </c>
      <c r="D5" s="420">
        <v>565815</v>
      </c>
      <c r="E5" s="339">
        <v>757770</v>
      </c>
      <c r="F5" s="339">
        <v>351009</v>
      </c>
      <c r="G5" s="420">
        <v>406761</v>
      </c>
      <c r="H5" s="339">
        <v>304896</v>
      </c>
      <c r="I5" s="339">
        <v>145842</v>
      </c>
      <c r="J5" s="339">
        <v>159054</v>
      </c>
      <c r="K5" s="337"/>
      <c r="L5" s="337"/>
      <c r="M5" s="337"/>
      <c r="N5" s="338"/>
      <c r="O5" s="338"/>
    </row>
    <row r="6" spans="1:22" s="6" customFormat="1" ht="15" x14ac:dyDescent="0.25">
      <c r="A6" s="114" t="s">
        <v>792</v>
      </c>
      <c r="B6" s="339">
        <v>732057</v>
      </c>
      <c r="C6" s="339">
        <v>339064</v>
      </c>
      <c r="D6" s="421">
        <v>392993</v>
      </c>
      <c r="E6" s="339">
        <v>704113</v>
      </c>
      <c r="F6" s="339">
        <v>326074</v>
      </c>
      <c r="G6" s="421">
        <v>378039</v>
      </c>
      <c r="H6" s="339">
        <v>27944</v>
      </c>
      <c r="I6" s="339">
        <v>12990</v>
      </c>
      <c r="J6" s="339">
        <v>14954</v>
      </c>
      <c r="K6" s="337"/>
      <c r="L6" s="337"/>
      <c r="M6" s="337"/>
      <c r="N6" s="338"/>
      <c r="O6" s="338"/>
      <c r="P6" s="293"/>
      <c r="Q6" s="293"/>
      <c r="R6" s="293"/>
      <c r="S6" s="293"/>
      <c r="T6" s="293"/>
      <c r="U6" s="293"/>
      <c r="V6" s="293"/>
    </row>
    <row r="7" spans="1:22" ht="15" x14ac:dyDescent="0.25">
      <c r="A7" s="410" t="s">
        <v>778</v>
      </c>
      <c r="B7" s="340">
        <v>577253</v>
      </c>
      <c r="C7" s="340">
        <v>267681</v>
      </c>
      <c r="D7" s="413">
        <v>309572</v>
      </c>
      <c r="E7" s="340">
        <v>556478</v>
      </c>
      <c r="F7" s="340">
        <v>258108</v>
      </c>
      <c r="G7" s="413">
        <v>298370</v>
      </c>
      <c r="H7" s="340">
        <v>20775</v>
      </c>
      <c r="I7" s="340">
        <v>9573</v>
      </c>
      <c r="J7" s="340">
        <v>11202</v>
      </c>
      <c r="K7" s="337"/>
      <c r="L7" s="337"/>
      <c r="M7" s="337"/>
      <c r="N7" s="338"/>
      <c r="O7" s="337"/>
    </row>
    <row r="8" spans="1:22" ht="15" x14ac:dyDescent="0.25">
      <c r="A8" s="410" t="s">
        <v>890</v>
      </c>
      <c r="B8" s="340">
        <v>556478</v>
      </c>
      <c r="C8" s="340">
        <v>258108</v>
      </c>
      <c r="D8" s="413">
        <v>298370</v>
      </c>
      <c r="E8" s="340">
        <v>556478</v>
      </c>
      <c r="F8" s="340">
        <v>258108</v>
      </c>
      <c r="G8" s="413">
        <v>298370</v>
      </c>
      <c r="H8" s="66" t="s">
        <v>15</v>
      </c>
      <c r="I8" s="66" t="s">
        <v>15</v>
      </c>
      <c r="J8" s="66" t="s">
        <v>15</v>
      </c>
      <c r="K8" s="337"/>
      <c r="L8" s="337"/>
      <c r="M8" s="337"/>
      <c r="N8" s="338"/>
      <c r="O8" s="337"/>
    </row>
    <row r="9" spans="1:22" ht="15" x14ac:dyDescent="0.25">
      <c r="A9" s="410" t="s">
        <v>164</v>
      </c>
      <c r="B9" s="340">
        <v>132372</v>
      </c>
      <c r="C9" s="340">
        <v>62725</v>
      </c>
      <c r="D9" s="413">
        <v>69647</v>
      </c>
      <c r="E9" s="340">
        <v>132372</v>
      </c>
      <c r="F9" s="340">
        <v>62725</v>
      </c>
      <c r="G9" s="413">
        <v>69647</v>
      </c>
      <c r="H9" s="66" t="s">
        <v>15</v>
      </c>
      <c r="I9" s="66" t="s">
        <v>15</v>
      </c>
      <c r="J9" s="66" t="s">
        <v>15</v>
      </c>
      <c r="K9" s="337"/>
      <c r="L9" s="337"/>
      <c r="M9" s="337"/>
      <c r="N9" s="338"/>
      <c r="O9" s="337"/>
    </row>
    <row r="10" spans="1:22" ht="15" x14ac:dyDescent="0.25">
      <c r="A10" s="410" t="s">
        <v>208</v>
      </c>
      <c r="B10" s="340">
        <v>127288</v>
      </c>
      <c r="C10" s="340">
        <v>58686</v>
      </c>
      <c r="D10" s="413">
        <v>68602</v>
      </c>
      <c r="E10" s="340">
        <v>127288</v>
      </c>
      <c r="F10" s="340">
        <v>58686</v>
      </c>
      <c r="G10" s="413">
        <v>68602</v>
      </c>
      <c r="H10" s="66" t="s">
        <v>15</v>
      </c>
      <c r="I10" s="66" t="s">
        <v>15</v>
      </c>
      <c r="J10" s="66" t="s">
        <v>15</v>
      </c>
      <c r="K10" s="337"/>
      <c r="L10" s="337"/>
      <c r="M10" s="337"/>
      <c r="N10" s="338"/>
      <c r="O10" s="337"/>
    </row>
    <row r="11" spans="1:22" ht="15" x14ac:dyDescent="0.25">
      <c r="A11" s="410" t="s">
        <v>209</v>
      </c>
      <c r="B11" s="340">
        <v>181422</v>
      </c>
      <c r="C11" s="340">
        <v>84055</v>
      </c>
      <c r="D11" s="413">
        <v>97367</v>
      </c>
      <c r="E11" s="340">
        <v>181422</v>
      </c>
      <c r="F11" s="340">
        <v>84055</v>
      </c>
      <c r="G11" s="413">
        <v>97367</v>
      </c>
      <c r="H11" s="66" t="s">
        <v>15</v>
      </c>
      <c r="I11" s="66" t="s">
        <v>15</v>
      </c>
      <c r="J11" s="66" t="s">
        <v>15</v>
      </c>
      <c r="K11" s="337"/>
      <c r="L11" s="337"/>
      <c r="M11" s="337"/>
      <c r="N11" s="338"/>
      <c r="O11" s="337"/>
    </row>
    <row r="12" spans="1:22" ht="15" x14ac:dyDescent="0.25">
      <c r="A12" s="410" t="s">
        <v>210</v>
      </c>
      <c r="B12" s="340">
        <v>115396</v>
      </c>
      <c r="C12" s="340">
        <v>52642</v>
      </c>
      <c r="D12" s="413">
        <v>62754</v>
      </c>
      <c r="E12" s="340">
        <v>115396</v>
      </c>
      <c r="F12" s="340">
        <v>52642</v>
      </c>
      <c r="G12" s="413">
        <v>62754</v>
      </c>
      <c r="H12" s="66" t="s">
        <v>15</v>
      </c>
      <c r="I12" s="66" t="s">
        <v>15</v>
      </c>
      <c r="J12" s="66" t="s">
        <v>15</v>
      </c>
      <c r="K12" s="337"/>
      <c r="L12" s="337"/>
      <c r="M12" s="337"/>
      <c r="N12" s="338"/>
      <c r="O12" s="337"/>
    </row>
    <row r="13" spans="1:22" ht="15" x14ac:dyDescent="0.25">
      <c r="A13" s="410" t="s">
        <v>779</v>
      </c>
      <c r="B13" s="340">
        <v>2664</v>
      </c>
      <c r="C13" s="340">
        <v>1268</v>
      </c>
      <c r="D13" s="413">
        <v>1396</v>
      </c>
      <c r="E13" s="340">
        <v>1818</v>
      </c>
      <c r="F13" s="340">
        <v>836</v>
      </c>
      <c r="G13" s="413">
        <v>982</v>
      </c>
      <c r="H13" s="340">
        <v>846</v>
      </c>
      <c r="I13" s="340">
        <v>432</v>
      </c>
      <c r="J13" s="340">
        <v>414</v>
      </c>
      <c r="K13" s="337"/>
      <c r="L13" s="337"/>
      <c r="M13" s="337"/>
      <c r="N13" s="338"/>
      <c r="O13" s="337"/>
    </row>
    <row r="14" spans="1:22" ht="15" x14ac:dyDescent="0.25">
      <c r="A14" s="410" t="s">
        <v>850</v>
      </c>
      <c r="B14" s="340">
        <v>112971</v>
      </c>
      <c r="C14" s="340">
        <v>51424</v>
      </c>
      <c r="D14" s="413">
        <v>61547</v>
      </c>
      <c r="E14" s="340">
        <v>106648</v>
      </c>
      <c r="F14" s="340">
        <v>48439</v>
      </c>
      <c r="G14" s="413">
        <v>58209</v>
      </c>
      <c r="H14" s="340">
        <v>6323</v>
      </c>
      <c r="I14" s="340">
        <v>2985</v>
      </c>
      <c r="J14" s="340">
        <v>3338</v>
      </c>
      <c r="K14" s="337"/>
      <c r="L14" s="337"/>
      <c r="M14" s="337"/>
      <c r="N14" s="338"/>
      <c r="O14" s="337"/>
    </row>
    <row r="15" spans="1:22" ht="15" x14ac:dyDescent="0.25">
      <c r="A15" s="410" t="s">
        <v>780</v>
      </c>
      <c r="B15" s="340">
        <v>39169</v>
      </c>
      <c r="C15" s="340">
        <v>18691</v>
      </c>
      <c r="D15" s="413">
        <v>20478</v>
      </c>
      <c r="E15" s="340">
        <v>39169</v>
      </c>
      <c r="F15" s="340">
        <v>18691</v>
      </c>
      <c r="G15" s="413">
        <v>20478</v>
      </c>
      <c r="H15" s="66" t="s">
        <v>15</v>
      </c>
      <c r="I15" s="66" t="s">
        <v>15</v>
      </c>
      <c r="J15" s="66" t="s">
        <v>15</v>
      </c>
      <c r="K15" s="337"/>
      <c r="L15" s="337"/>
      <c r="M15" s="337"/>
      <c r="N15" s="338"/>
      <c r="O15" s="337"/>
    </row>
    <row r="16" spans="1:22" s="6" customFormat="1" ht="15" x14ac:dyDescent="0.25">
      <c r="A16" s="419" t="s">
        <v>832</v>
      </c>
      <c r="B16" s="339">
        <v>330609</v>
      </c>
      <c r="C16" s="339">
        <v>157787</v>
      </c>
      <c r="D16" s="421">
        <v>172822</v>
      </c>
      <c r="E16" s="339">
        <v>53657</v>
      </c>
      <c r="F16" s="339">
        <v>24935</v>
      </c>
      <c r="G16" s="421">
        <v>28722</v>
      </c>
      <c r="H16" s="339">
        <v>276952</v>
      </c>
      <c r="I16" s="339">
        <v>132852</v>
      </c>
      <c r="J16" s="339">
        <v>144100</v>
      </c>
      <c r="K16" s="337"/>
      <c r="L16" s="337"/>
      <c r="M16" s="337"/>
      <c r="N16" s="338"/>
      <c r="O16" s="338"/>
      <c r="P16" s="293"/>
      <c r="Q16" s="293"/>
      <c r="R16" s="293"/>
      <c r="S16" s="293"/>
      <c r="T16" s="293"/>
      <c r="U16" s="293"/>
      <c r="V16" s="293"/>
    </row>
    <row r="17" spans="1:15" ht="15" x14ac:dyDescent="0.25">
      <c r="A17" s="410" t="s">
        <v>132</v>
      </c>
      <c r="B17" s="340">
        <v>7605</v>
      </c>
      <c r="C17" s="340">
        <v>3618</v>
      </c>
      <c r="D17" s="413">
        <v>3987</v>
      </c>
      <c r="E17" s="66" t="s">
        <v>15</v>
      </c>
      <c r="F17" s="66" t="s">
        <v>15</v>
      </c>
      <c r="G17" s="416" t="s">
        <v>15</v>
      </c>
      <c r="H17" s="340">
        <v>7605</v>
      </c>
      <c r="I17" s="340">
        <v>3618</v>
      </c>
      <c r="J17" s="340">
        <v>3987</v>
      </c>
      <c r="K17" s="337"/>
      <c r="L17" s="337"/>
      <c r="M17" s="337"/>
      <c r="N17" s="338"/>
      <c r="O17" s="337"/>
    </row>
    <row r="18" spans="1:15" ht="15" customHeight="1" x14ac:dyDescent="0.25">
      <c r="A18" s="410" t="s">
        <v>134</v>
      </c>
      <c r="B18" s="340">
        <v>33862</v>
      </c>
      <c r="C18" s="340">
        <v>16097</v>
      </c>
      <c r="D18" s="413">
        <v>17765</v>
      </c>
      <c r="E18" s="340">
        <v>24913</v>
      </c>
      <c r="F18" s="340">
        <v>11700</v>
      </c>
      <c r="G18" s="413">
        <v>13213</v>
      </c>
      <c r="H18" s="340">
        <v>8949</v>
      </c>
      <c r="I18" s="340">
        <v>4397</v>
      </c>
      <c r="J18" s="340">
        <v>4552</v>
      </c>
      <c r="K18" s="337"/>
      <c r="L18" s="337"/>
      <c r="M18" s="337"/>
      <c r="N18" s="338"/>
      <c r="O18" s="337"/>
    </row>
    <row r="19" spans="1:15" ht="15" x14ac:dyDescent="0.25">
      <c r="A19" s="410" t="s">
        <v>757</v>
      </c>
      <c r="B19" s="340">
        <v>24913</v>
      </c>
      <c r="C19" s="340">
        <v>11700</v>
      </c>
      <c r="D19" s="413">
        <v>13213</v>
      </c>
      <c r="E19" s="340">
        <v>24913</v>
      </c>
      <c r="F19" s="340">
        <v>11700</v>
      </c>
      <c r="G19" s="413">
        <v>13213</v>
      </c>
      <c r="H19" s="66" t="s">
        <v>15</v>
      </c>
      <c r="I19" s="66" t="s">
        <v>15</v>
      </c>
      <c r="J19" s="66" t="s">
        <v>15</v>
      </c>
      <c r="K19" s="337"/>
      <c r="L19" s="337"/>
      <c r="M19" s="337"/>
      <c r="N19" s="338"/>
      <c r="O19" s="337"/>
    </row>
    <row r="20" spans="1:15" ht="15" x14ac:dyDescent="0.25">
      <c r="A20" s="410" t="s">
        <v>133</v>
      </c>
      <c r="B20" s="340">
        <v>11399</v>
      </c>
      <c r="C20" s="340">
        <v>5562</v>
      </c>
      <c r="D20" s="413">
        <v>5837</v>
      </c>
      <c r="E20" s="66" t="s">
        <v>15</v>
      </c>
      <c r="F20" s="66" t="s">
        <v>15</v>
      </c>
      <c r="G20" s="416" t="s">
        <v>15</v>
      </c>
      <c r="H20" s="340">
        <v>11399</v>
      </c>
      <c r="I20" s="340">
        <v>5562</v>
      </c>
      <c r="J20" s="340">
        <v>5837</v>
      </c>
      <c r="K20" s="337"/>
      <c r="L20" s="337"/>
      <c r="M20" s="337"/>
      <c r="N20" s="338"/>
      <c r="O20" s="337"/>
    </row>
    <row r="21" spans="1:15" ht="15" x14ac:dyDescent="0.25">
      <c r="A21" s="410" t="s">
        <v>135</v>
      </c>
      <c r="B21" s="340">
        <v>14842</v>
      </c>
      <c r="C21" s="340">
        <v>7328</v>
      </c>
      <c r="D21" s="413">
        <v>7514</v>
      </c>
      <c r="E21" s="340">
        <v>7920</v>
      </c>
      <c r="F21" s="340">
        <v>3815</v>
      </c>
      <c r="G21" s="413">
        <v>4105</v>
      </c>
      <c r="H21" s="340">
        <v>6922</v>
      </c>
      <c r="I21" s="340">
        <v>3513</v>
      </c>
      <c r="J21" s="340">
        <v>3409</v>
      </c>
      <c r="K21" s="337"/>
      <c r="L21" s="337"/>
      <c r="M21" s="337"/>
      <c r="N21" s="338"/>
      <c r="O21" s="337"/>
    </row>
    <row r="22" spans="1:15" ht="15" x14ac:dyDescent="0.25">
      <c r="A22" s="410" t="s">
        <v>811</v>
      </c>
      <c r="B22" s="340">
        <v>7920</v>
      </c>
      <c r="C22" s="340">
        <v>3815</v>
      </c>
      <c r="D22" s="413">
        <v>4105</v>
      </c>
      <c r="E22" s="340">
        <v>7920</v>
      </c>
      <c r="F22" s="340">
        <v>3815</v>
      </c>
      <c r="G22" s="413">
        <v>4105</v>
      </c>
      <c r="H22" s="66" t="s">
        <v>15</v>
      </c>
      <c r="I22" s="66" t="s">
        <v>15</v>
      </c>
      <c r="J22" s="66" t="s">
        <v>15</v>
      </c>
      <c r="K22" s="337"/>
      <c r="L22" s="337"/>
      <c r="M22" s="337"/>
      <c r="N22" s="338"/>
      <c r="O22" s="337"/>
    </row>
    <row r="23" spans="1:15" ht="15" x14ac:dyDescent="0.25">
      <c r="A23" s="410" t="s">
        <v>136</v>
      </c>
      <c r="B23" s="340">
        <v>11306</v>
      </c>
      <c r="C23" s="340">
        <v>5258</v>
      </c>
      <c r="D23" s="413">
        <v>6048</v>
      </c>
      <c r="E23" s="66" t="s">
        <v>15</v>
      </c>
      <c r="F23" s="66" t="s">
        <v>15</v>
      </c>
      <c r="G23" s="416" t="s">
        <v>15</v>
      </c>
      <c r="H23" s="340">
        <v>11306</v>
      </c>
      <c r="I23" s="340">
        <v>5258</v>
      </c>
      <c r="J23" s="340">
        <v>6048</v>
      </c>
      <c r="K23" s="337"/>
      <c r="L23" s="337"/>
      <c r="M23" s="337"/>
      <c r="N23" s="338"/>
      <c r="O23" s="337"/>
    </row>
    <row r="24" spans="1:15" ht="15" x14ac:dyDescent="0.25">
      <c r="A24" s="410" t="s">
        <v>137</v>
      </c>
      <c r="B24" s="340">
        <v>17682</v>
      </c>
      <c r="C24" s="340">
        <v>8491</v>
      </c>
      <c r="D24" s="413">
        <v>9191</v>
      </c>
      <c r="E24" s="66" t="s">
        <v>15</v>
      </c>
      <c r="F24" s="66" t="s">
        <v>15</v>
      </c>
      <c r="G24" s="416" t="s">
        <v>15</v>
      </c>
      <c r="H24" s="340">
        <v>17682</v>
      </c>
      <c r="I24" s="340">
        <v>8491</v>
      </c>
      <c r="J24" s="340">
        <v>9191</v>
      </c>
      <c r="K24" s="337"/>
      <c r="L24" s="337"/>
      <c r="M24" s="337"/>
      <c r="N24" s="338"/>
      <c r="O24" s="337"/>
    </row>
    <row r="25" spans="1:15" ht="15" x14ac:dyDescent="0.25">
      <c r="A25" s="410" t="s">
        <v>138</v>
      </c>
      <c r="B25" s="340">
        <v>20414</v>
      </c>
      <c r="C25" s="340">
        <v>9834</v>
      </c>
      <c r="D25" s="413">
        <v>10580</v>
      </c>
      <c r="E25" s="66" t="s">
        <v>15</v>
      </c>
      <c r="F25" s="66" t="s">
        <v>15</v>
      </c>
      <c r="G25" s="416" t="s">
        <v>15</v>
      </c>
      <c r="H25" s="340">
        <v>20414</v>
      </c>
      <c r="I25" s="340">
        <v>9834</v>
      </c>
      <c r="J25" s="340">
        <v>10580</v>
      </c>
      <c r="K25" s="337"/>
      <c r="L25" s="337"/>
      <c r="M25" s="337"/>
      <c r="N25" s="338"/>
      <c r="O25" s="337"/>
    </row>
    <row r="26" spans="1:15" ht="15" x14ac:dyDescent="0.25">
      <c r="A26" s="410" t="s">
        <v>139</v>
      </c>
      <c r="B26" s="340">
        <v>33325</v>
      </c>
      <c r="C26" s="340">
        <v>15333</v>
      </c>
      <c r="D26" s="413">
        <v>17992</v>
      </c>
      <c r="E26" s="340">
        <v>20824</v>
      </c>
      <c r="F26" s="340">
        <v>9420</v>
      </c>
      <c r="G26" s="413">
        <v>11404</v>
      </c>
      <c r="H26" s="340">
        <v>12501</v>
      </c>
      <c r="I26" s="340">
        <v>5913</v>
      </c>
      <c r="J26" s="340">
        <v>6588</v>
      </c>
      <c r="K26" s="337"/>
      <c r="L26" s="337"/>
      <c r="M26" s="337"/>
      <c r="N26" s="338"/>
      <c r="O26" s="337"/>
    </row>
    <row r="27" spans="1:15" ht="15" x14ac:dyDescent="0.25">
      <c r="A27" s="410" t="s">
        <v>758</v>
      </c>
      <c r="B27" s="340">
        <v>20824</v>
      </c>
      <c r="C27" s="340">
        <v>9420</v>
      </c>
      <c r="D27" s="413">
        <v>11404</v>
      </c>
      <c r="E27" s="340">
        <v>20824</v>
      </c>
      <c r="F27" s="340">
        <v>9420</v>
      </c>
      <c r="G27" s="413">
        <v>11404</v>
      </c>
      <c r="H27" s="66" t="s">
        <v>15</v>
      </c>
      <c r="I27" s="66" t="s">
        <v>15</v>
      </c>
      <c r="J27" s="66" t="s">
        <v>15</v>
      </c>
      <c r="K27" s="337"/>
      <c r="L27" s="337"/>
      <c r="M27" s="337"/>
      <c r="N27" s="338"/>
      <c r="O27" s="337"/>
    </row>
    <row r="28" spans="1:15" ht="15" x14ac:dyDescent="0.25">
      <c r="A28" s="410" t="s">
        <v>140</v>
      </c>
      <c r="B28" s="340">
        <v>12222</v>
      </c>
      <c r="C28" s="340">
        <v>5875</v>
      </c>
      <c r="D28" s="413">
        <v>6347</v>
      </c>
      <c r="E28" s="66" t="s">
        <v>15</v>
      </c>
      <c r="F28" s="66" t="s">
        <v>15</v>
      </c>
      <c r="G28" s="416" t="s">
        <v>15</v>
      </c>
      <c r="H28" s="340">
        <v>12222</v>
      </c>
      <c r="I28" s="340">
        <v>5875</v>
      </c>
      <c r="J28" s="340">
        <v>6347</v>
      </c>
      <c r="K28" s="337"/>
      <c r="L28" s="337"/>
      <c r="M28" s="337"/>
      <c r="N28" s="338"/>
      <c r="O28" s="337"/>
    </row>
    <row r="29" spans="1:15" ht="15" x14ac:dyDescent="0.25">
      <c r="A29" s="410" t="s">
        <v>141</v>
      </c>
      <c r="B29" s="340">
        <v>12304</v>
      </c>
      <c r="C29" s="340">
        <v>5775</v>
      </c>
      <c r="D29" s="413">
        <v>6529</v>
      </c>
      <c r="E29" s="66" t="s">
        <v>15</v>
      </c>
      <c r="F29" s="66" t="s">
        <v>15</v>
      </c>
      <c r="G29" s="416" t="s">
        <v>15</v>
      </c>
      <c r="H29" s="340">
        <v>12304</v>
      </c>
      <c r="I29" s="340">
        <v>5775</v>
      </c>
      <c r="J29" s="340">
        <v>6529</v>
      </c>
      <c r="K29" s="337"/>
      <c r="L29" s="337"/>
      <c r="M29" s="337"/>
      <c r="N29" s="338"/>
      <c r="O29" s="337"/>
    </row>
    <row r="30" spans="1:15" thickBot="1" x14ac:dyDescent="0.3">
      <c r="A30" s="411" t="s">
        <v>142</v>
      </c>
      <c r="B30" s="341">
        <v>11494</v>
      </c>
      <c r="C30" s="341">
        <v>5495</v>
      </c>
      <c r="D30" s="414">
        <v>5999</v>
      </c>
      <c r="E30" s="342" t="s">
        <v>15</v>
      </c>
      <c r="F30" s="342" t="s">
        <v>15</v>
      </c>
      <c r="G30" s="417" t="s">
        <v>15</v>
      </c>
      <c r="H30" s="341">
        <v>11494</v>
      </c>
      <c r="I30" s="341">
        <v>5495</v>
      </c>
      <c r="J30" s="341">
        <v>5999</v>
      </c>
      <c r="K30" s="337"/>
      <c r="L30" s="337"/>
      <c r="M30" s="337"/>
      <c r="N30" s="338"/>
      <c r="O30" s="337"/>
    </row>
    <row r="31" spans="1:15" ht="15" x14ac:dyDescent="0.25">
      <c r="A31" s="12"/>
      <c r="B31" s="140"/>
      <c r="C31" s="140"/>
      <c r="D31" s="140"/>
      <c r="E31" s="140"/>
      <c r="F31" s="140"/>
      <c r="G31" s="140"/>
      <c r="H31" s="140"/>
      <c r="I31" s="140"/>
      <c r="J31" s="140"/>
      <c r="K31" s="337"/>
      <c r="L31" s="337"/>
      <c r="M31" s="337"/>
      <c r="N31" s="338"/>
      <c r="O31" s="337"/>
    </row>
    <row r="32" spans="1:15" ht="20.25" customHeight="1" x14ac:dyDescent="0.25">
      <c r="A32" s="550" t="s">
        <v>1042</v>
      </c>
      <c r="B32" s="550"/>
      <c r="C32" s="550"/>
      <c r="D32" s="550"/>
      <c r="E32" s="550"/>
      <c r="F32" s="550"/>
      <c r="G32" s="550"/>
      <c r="H32" s="550"/>
      <c r="I32" s="550"/>
      <c r="J32" s="550"/>
      <c r="K32" s="337"/>
      <c r="L32" s="337"/>
      <c r="M32" s="337"/>
      <c r="N32" s="338"/>
      <c r="O32" s="337"/>
    </row>
    <row r="33" spans="1:15" ht="15" x14ac:dyDescent="0.25">
      <c r="A33" s="545"/>
      <c r="B33" s="547" t="s">
        <v>9</v>
      </c>
      <c r="C33" s="547"/>
      <c r="D33" s="547"/>
      <c r="E33" s="548" t="s">
        <v>10</v>
      </c>
      <c r="F33" s="548"/>
      <c r="G33" s="547"/>
      <c r="H33" s="549" t="s">
        <v>11</v>
      </c>
      <c r="I33" s="549"/>
      <c r="J33" s="528"/>
      <c r="K33" s="337"/>
      <c r="L33" s="337"/>
      <c r="M33" s="337"/>
      <c r="N33" s="338"/>
      <c r="O33" s="337"/>
    </row>
    <row r="34" spans="1:15" ht="15" x14ac:dyDescent="0.25">
      <c r="A34" s="546"/>
      <c r="B34" s="113" t="s">
        <v>12</v>
      </c>
      <c r="C34" s="113" t="s">
        <v>13</v>
      </c>
      <c r="D34" s="113" t="s">
        <v>14</v>
      </c>
      <c r="E34" s="113" t="s">
        <v>12</v>
      </c>
      <c r="F34" s="113" t="s">
        <v>13</v>
      </c>
      <c r="G34" s="113" t="s">
        <v>14</v>
      </c>
      <c r="H34" s="43" t="s">
        <v>12</v>
      </c>
      <c r="I34" s="43" t="s">
        <v>13</v>
      </c>
      <c r="J34" s="67" t="s">
        <v>14</v>
      </c>
      <c r="K34" s="337"/>
      <c r="L34" s="337"/>
      <c r="M34" s="337"/>
      <c r="N34" s="338"/>
      <c r="O34" s="337"/>
    </row>
    <row r="35" spans="1:15" ht="15" x14ac:dyDescent="0.25">
      <c r="A35" s="409" t="s">
        <v>143</v>
      </c>
      <c r="B35" s="340">
        <v>17050</v>
      </c>
      <c r="C35" s="340">
        <v>8289</v>
      </c>
      <c r="D35" s="412">
        <v>8761</v>
      </c>
      <c r="E35" s="66" t="s">
        <v>15</v>
      </c>
      <c r="F35" s="66" t="s">
        <v>15</v>
      </c>
      <c r="G35" s="415" t="s">
        <v>15</v>
      </c>
      <c r="H35" s="340">
        <v>17050</v>
      </c>
      <c r="I35" s="340">
        <v>8289</v>
      </c>
      <c r="J35" s="340">
        <v>8761</v>
      </c>
      <c r="K35" s="337"/>
      <c r="L35" s="337"/>
      <c r="M35" s="337"/>
      <c r="N35" s="338"/>
      <c r="O35" s="337"/>
    </row>
    <row r="36" spans="1:15" ht="15" x14ac:dyDescent="0.25">
      <c r="A36" s="410" t="s">
        <v>144</v>
      </c>
      <c r="B36" s="340">
        <v>6465</v>
      </c>
      <c r="C36" s="340">
        <v>3144</v>
      </c>
      <c r="D36" s="413">
        <v>3321</v>
      </c>
      <c r="E36" s="66" t="s">
        <v>15</v>
      </c>
      <c r="F36" s="66" t="s">
        <v>15</v>
      </c>
      <c r="G36" s="416" t="s">
        <v>15</v>
      </c>
      <c r="H36" s="340">
        <v>6465</v>
      </c>
      <c r="I36" s="340">
        <v>3144</v>
      </c>
      <c r="J36" s="340">
        <v>3321</v>
      </c>
      <c r="K36" s="337"/>
      <c r="L36" s="337"/>
      <c r="M36" s="337"/>
      <c r="N36" s="338"/>
    </row>
    <row r="37" spans="1:15" ht="15" x14ac:dyDescent="0.25">
      <c r="A37" s="410" t="s">
        <v>145</v>
      </c>
      <c r="B37" s="340">
        <v>88968</v>
      </c>
      <c r="C37" s="340">
        <v>42400</v>
      </c>
      <c r="D37" s="413">
        <v>46568</v>
      </c>
      <c r="E37" s="66" t="s">
        <v>15</v>
      </c>
      <c r="F37" s="66" t="s">
        <v>15</v>
      </c>
      <c r="G37" s="416" t="s">
        <v>15</v>
      </c>
      <c r="H37" s="340">
        <v>88968</v>
      </c>
      <c r="I37" s="340">
        <v>42400</v>
      </c>
      <c r="J37" s="340">
        <v>46568</v>
      </c>
      <c r="K37" s="337"/>
      <c r="L37" s="337"/>
      <c r="M37" s="337"/>
      <c r="N37" s="338"/>
    </row>
    <row r="38" spans="1:15" ht="15" x14ac:dyDescent="0.25">
      <c r="A38" s="410" t="s">
        <v>146</v>
      </c>
      <c r="B38" s="340">
        <v>11713</v>
      </c>
      <c r="C38" s="340">
        <v>5688</v>
      </c>
      <c r="D38" s="413">
        <v>6025</v>
      </c>
      <c r="E38" s="66" t="s">
        <v>15</v>
      </c>
      <c r="F38" s="66" t="s">
        <v>15</v>
      </c>
      <c r="G38" s="416" t="s">
        <v>15</v>
      </c>
      <c r="H38" s="340">
        <v>11713</v>
      </c>
      <c r="I38" s="340">
        <v>5688</v>
      </c>
      <c r="J38" s="340">
        <v>6025</v>
      </c>
      <c r="K38" s="337"/>
      <c r="L38" s="337"/>
      <c r="M38" s="337"/>
      <c r="N38" s="338"/>
    </row>
    <row r="39" spans="1:15" thickBot="1" x14ac:dyDescent="0.3">
      <c r="A39" s="411" t="s">
        <v>147</v>
      </c>
      <c r="B39" s="341">
        <v>19958</v>
      </c>
      <c r="C39" s="341">
        <v>9600</v>
      </c>
      <c r="D39" s="414">
        <v>10358</v>
      </c>
      <c r="E39" s="342" t="s">
        <v>15</v>
      </c>
      <c r="F39" s="342" t="s">
        <v>15</v>
      </c>
      <c r="G39" s="417" t="s">
        <v>15</v>
      </c>
      <c r="H39" s="341">
        <v>19958</v>
      </c>
      <c r="I39" s="341">
        <v>9600</v>
      </c>
      <c r="J39" s="341">
        <v>10358</v>
      </c>
      <c r="K39" s="337"/>
      <c r="L39" s="337"/>
      <c r="M39" s="337"/>
      <c r="N39" s="338"/>
    </row>
    <row r="43" spans="1:15" x14ac:dyDescent="0.25">
      <c r="B43" s="55"/>
      <c r="C43" s="55"/>
      <c r="D43" s="55"/>
      <c r="E43" s="55"/>
      <c r="F43" s="55"/>
      <c r="G43" s="55"/>
      <c r="H43" s="55"/>
      <c r="I43" s="55"/>
      <c r="J43" s="55"/>
    </row>
    <row r="44" spans="1:15" x14ac:dyDescent="0.25">
      <c r="B44" s="56"/>
      <c r="C44" s="56"/>
      <c r="D44" s="56"/>
      <c r="E44" s="56"/>
      <c r="F44" s="56"/>
      <c r="G44" s="56"/>
      <c r="H44" s="56"/>
      <c r="I44" s="56"/>
      <c r="J44" s="56"/>
    </row>
    <row r="45" spans="1:15" x14ac:dyDescent="0.25">
      <c r="B45" s="57"/>
      <c r="C45" s="57"/>
      <c r="D45" s="57"/>
      <c r="E45" s="57"/>
      <c r="F45" s="57"/>
      <c r="G45" s="57"/>
      <c r="H45" s="57"/>
      <c r="I45" s="57"/>
      <c r="J45" s="57"/>
    </row>
    <row r="49" spans="2:2" x14ac:dyDescent="0.25">
      <c r="B49" s="55"/>
    </row>
    <row r="50" spans="2:2" x14ac:dyDescent="0.25">
      <c r="B50" s="56"/>
    </row>
    <row r="51" spans="2:2" x14ac:dyDescent="0.25">
      <c r="B51" s="57"/>
    </row>
  </sheetData>
  <mergeCells count="10">
    <mergeCell ref="A1:J1"/>
    <mergeCell ref="A3:A4"/>
    <mergeCell ref="B3:D3"/>
    <mergeCell ref="E3:G3"/>
    <mergeCell ref="H3:J3"/>
    <mergeCell ref="A33:A34"/>
    <mergeCell ref="B33:D33"/>
    <mergeCell ref="E33:G33"/>
    <mergeCell ref="H33:J33"/>
    <mergeCell ref="A32:J32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14" orientation="landscape" useFirstPageNumber="1" r:id="rId1"/>
  <headerFooter differentOddEven="1">
    <oddHeader>&amp;C&amp;"Times New Roman,курсив"Всероссийская перепись населения 2020 года</oddHeader>
    <oddFooter>&amp;L&amp;P&amp;CЧисленность и размещение населения Томской области&amp;G</oddFooter>
    <evenHeader>&amp;L&amp;P&amp;C&amp;"Times New Roman,курсив"Всероссийская перепись населения 2020 года</evenHeader>
    <evenFooter>&amp;CЧисленность и размещение населения Томской области&amp;G&amp;R&amp;P</evenFooter>
  </headerFooter>
  <rowBreaks count="1" manualBreakCount="1">
    <brk id="30" max="16383" man="1"/>
  </rowBreaks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5"/>
  <sheetViews>
    <sheetView workbookViewId="0">
      <selection activeCell="C5" sqref="C5"/>
    </sheetView>
  </sheetViews>
  <sheetFormatPr defaultRowHeight="15.75" x14ac:dyDescent="0.25"/>
  <cols>
    <col min="1" max="1" width="51.5703125" style="30" customWidth="1"/>
    <col min="2" max="4" width="14.85546875" style="29" customWidth="1"/>
    <col min="5" max="6" width="14.85546875" style="4" customWidth="1"/>
    <col min="7" max="7" width="9.5703125" bestFit="1" customWidth="1"/>
  </cols>
  <sheetData>
    <row r="1" spans="1:16" ht="46.5" customHeight="1" x14ac:dyDescent="0.25">
      <c r="A1" s="555" t="s">
        <v>1129</v>
      </c>
      <c r="B1" s="555"/>
      <c r="C1" s="555"/>
      <c r="D1" s="555"/>
      <c r="E1" s="555"/>
      <c r="F1" s="555"/>
    </row>
    <row r="2" spans="1:16" ht="12.75" customHeight="1" x14ac:dyDescent="0.25">
      <c r="A2" s="422"/>
      <c r="B2" s="422"/>
      <c r="C2" s="422"/>
      <c r="D2" s="422"/>
      <c r="E2" s="422"/>
      <c r="F2" s="423" t="s">
        <v>824</v>
      </c>
    </row>
    <row r="3" spans="1:16" ht="26.25" customHeight="1" x14ac:dyDescent="0.25">
      <c r="A3" s="556"/>
      <c r="B3" s="549" t="s">
        <v>31</v>
      </c>
      <c r="C3" s="549" t="s">
        <v>0</v>
      </c>
      <c r="D3" s="549" t="s">
        <v>1</v>
      </c>
      <c r="E3" s="551" t="s">
        <v>3</v>
      </c>
      <c r="F3" s="552"/>
      <c r="N3" s="517"/>
      <c r="O3" s="517"/>
      <c r="P3" s="517"/>
    </row>
    <row r="4" spans="1:16" ht="15.75" customHeight="1" x14ac:dyDescent="0.25">
      <c r="A4" s="556"/>
      <c r="B4" s="549"/>
      <c r="C4" s="549"/>
      <c r="D4" s="549"/>
      <c r="E4" s="245" t="s">
        <v>13</v>
      </c>
      <c r="F4" s="245" t="s">
        <v>14</v>
      </c>
    </row>
    <row r="5" spans="1:16" s="36" customFormat="1" ht="15.75" customHeight="1" x14ac:dyDescent="0.3">
      <c r="A5" s="80" t="s">
        <v>1025</v>
      </c>
      <c r="B5" s="297">
        <v>1062666</v>
      </c>
      <c r="C5" s="297">
        <v>496851</v>
      </c>
      <c r="D5" s="297">
        <v>565815</v>
      </c>
      <c r="E5" s="424">
        <v>46.8</v>
      </c>
      <c r="F5" s="425">
        <v>53.2</v>
      </c>
      <c r="G5" s="295"/>
      <c r="H5" s="295"/>
      <c r="I5" s="295"/>
    </row>
    <row r="6" spans="1:16" s="6" customFormat="1" ht="15.75" customHeight="1" x14ac:dyDescent="0.3">
      <c r="A6" s="81" t="s">
        <v>4</v>
      </c>
      <c r="B6" s="297">
        <v>757770</v>
      </c>
      <c r="C6" s="297">
        <v>351009</v>
      </c>
      <c r="D6" s="297">
        <v>406761</v>
      </c>
      <c r="E6" s="424">
        <v>46.3</v>
      </c>
      <c r="F6" s="425">
        <v>53.7</v>
      </c>
      <c r="G6" s="295"/>
      <c r="H6" s="295"/>
      <c r="I6" s="295"/>
    </row>
    <row r="7" spans="1:16" s="6" customFormat="1" ht="15.75" customHeight="1" x14ac:dyDescent="0.3">
      <c r="A7" s="81" t="s">
        <v>5</v>
      </c>
      <c r="B7" s="297">
        <v>304896</v>
      </c>
      <c r="C7" s="297">
        <v>145842</v>
      </c>
      <c r="D7" s="297">
        <v>159054</v>
      </c>
      <c r="E7" s="424">
        <v>47.8</v>
      </c>
      <c r="F7" s="425">
        <v>52.2</v>
      </c>
      <c r="G7" s="295"/>
      <c r="H7" s="295"/>
      <c r="I7" s="295"/>
    </row>
    <row r="8" spans="1:16" s="8" customFormat="1" ht="15.75" customHeight="1" x14ac:dyDescent="0.3">
      <c r="A8" s="82" t="s">
        <v>1026</v>
      </c>
      <c r="B8" s="297">
        <v>732057</v>
      </c>
      <c r="C8" s="297">
        <v>339064</v>
      </c>
      <c r="D8" s="297">
        <v>392993</v>
      </c>
      <c r="E8" s="424">
        <v>46.3</v>
      </c>
      <c r="F8" s="425">
        <v>53.7</v>
      </c>
      <c r="G8" s="36"/>
      <c r="H8" s="295"/>
      <c r="I8" s="36"/>
    </row>
    <row r="9" spans="1:16" ht="15.75" customHeight="1" x14ac:dyDescent="0.3">
      <c r="A9" s="83" t="s">
        <v>768</v>
      </c>
      <c r="B9" s="296">
        <v>577253</v>
      </c>
      <c r="C9" s="296">
        <v>267681</v>
      </c>
      <c r="D9" s="296">
        <v>309572</v>
      </c>
      <c r="E9" s="426">
        <v>46.4</v>
      </c>
      <c r="F9" s="427">
        <v>53.6</v>
      </c>
      <c r="G9" s="294"/>
      <c r="H9" s="295"/>
    </row>
    <row r="10" spans="1:16" ht="15.75" customHeight="1" x14ac:dyDescent="0.3">
      <c r="A10" s="84" t="s">
        <v>812</v>
      </c>
      <c r="B10" s="296">
        <v>556478</v>
      </c>
      <c r="C10" s="296">
        <v>258108</v>
      </c>
      <c r="D10" s="296">
        <v>298370</v>
      </c>
      <c r="E10" s="426">
        <v>46.4</v>
      </c>
      <c r="F10" s="427">
        <v>53.6</v>
      </c>
      <c r="G10" s="35"/>
      <c r="H10" s="295"/>
    </row>
    <row r="11" spans="1:16" ht="15.75" customHeight="1" x14ac:dyDescent="0.3">
      <c r="A11" s="85" t="s">
        <v>813</v>
      </c>
      <c r="B11" s="296">
        <v>132372</v>
      </c>
      <c r="C11" s="296">
        <v>62725</v>
      </c>
      <c r="D11" s="296">
        <v>69647</v>
      </c>
      <c r="E11" s="426">
        <v>47.4</v>
      </c>
      <c r="F11" s="427">
        <v>52.6</v>
      </c>
      <c r="G11" s="35"/>
      <c r="H11" s="295"/>
    </row>
    <row r="12" spans="1:16" ht="15.75" customHeight="1" x14ac:dyDescent="0.3">
      <c r="A12" s="85" t="s">
        <v>814</v>
      </c>
      <c r="B12" s="296">
        <v>127288</v>
      </c>
      <c r="C12" s="296">
        <v>58686</v>
      </c>
      <c r="D12" s="296">
        <v>68602</v>
      </c>
      <c r="E12" s="426">
        <v>46.1</v>
      </c>
      <c r="F12" s="427">
        <v>53.9</v>
      </c>
      <c r="G12" s="35"/>
      <c r="H12" s="295"/>
    </row>
    <row r="13" spans="1:16" ht="15.75" customHeight="1" x14ac:dyDescent="0.3">
      <c r="A13" s="85" t="s">
        <v>815</v>
      </c>
      <c r="B13" s="296">
        <v>181422</v>
      </c>
      <c r="C13" s="296">
        <v>84055</v>
      </c>
      <c r="D13" s="296">
        <v>97367</v>
      </c>
      <c r="E13" s="426">
        <v>46.3</v>
      </c>
      <c r="F13" s="427">
        <v>53.7</v>
      </c>
      <c r="G13" s="35"/>
      <c r="H13" s="295"/>
    </row>
    <row r="14" spans="1:16" ht="15.75" customHeight="1" x14ac:dyDescent="0.3">
      <c r="A14" s="85" t="s">
        <v>816</v>
      </c>
      <c r="B14" s="296">
        <v>115396</v>
      </c>
      <c r="C14" s="296">
        <v>52642</v>
      </c>
      <c r="D14" s="296">
        <v>62754</v>
      </c>
      <c r="E14" s="426">
        <v>45.6</v>
      </c>
      <c r="F14" s="427">
        <v>54.4</v>
      </c>
      <c r="G14" s="35"/>
      <c r="H14" s="295"/>
    </row>
    <row r="15" spans="1:16" ht="15.75" customHeight="1" x14ac:dyDescent="0.3">
      <c r="A15" s="84" t="s">
        <v>5</v>
      </c>
      <c r="B15" s="296">
        <v>20775</v>
      </c>
      <c r="C15" s="296">
        <v>9573</v>
      </c>
      <c r="D15" s="296">
        <v>11202</v>
      </c>
      <c r="E15" s="426">
        <v>46.1</v>
      </c>
      <c r="F15" s="427">
        <v>53.9</v>
      </c>
      <c r="G15" s="35"/>
      <c r="H15" s="295"/>
    </row>
    <row r="16" spans="1:16" ht="15.75" customHeight="1" x14ac:dyDescent="0.3">
      <c r="A16" s="83" t="s">
        <v>1027</v>
      </c>
      <c r="B16" s="296">
        <v>2664</v>
      </c>
      <c r="C16" s="296">
        <v>1268</v>
      </c>
      <c r="D16" s="296">
        <v>1396</v>
      </c>
      <c r="E16" s="426">
        <v>47.6</v>
      </c>
      <c r="F16" s="427">
        <v>52.4</v>
      </c>
      <c r="G16" s="35"/>
      <c r="H16" s="295"/>
    </row>
    <row r="17" spans="1:9" ht="15.75" customHeight="1" x14ac:dyDescent="0.3">
      <c r="A17" s="84" t="s">
        <v>1017</v>
      </c>
      <c r="B17" s="296">
        <v>1818</v>
      </c>
      <c r="C17" s="296">
        <v>836</v>
      </c>
      <c r="D17" s="296">
        <v>982</v>
      </c>
      <c r="E17" s="426">
        <v>46</v>
      </c>
      <c r="F17" s="427">
        <v>54</v>
      </c>
      <c r="G17" s="35"/>
      <c r="H17" s="295"/>
    </row>
    <row r="18" spans="1:9" ht="15.75" customHeight="1" x14ac:dyDescent="0.3">
      <c r="A18" s="84" t="s">
        <v>894</v>
      </c>
      <c r="B18" s="296">
        <v>846</v>
      </c>
      <c r="C18" s="296">
        <v>432</v>
      </c>
      <c r="D18" s="296">
        <v>414</v>
      </c>
      <c r="E18" s="426">
        <v>51.1</v>
      </c>
      <c r="F18" s="427">
        <v>48.9</v>
      </c>
      <c r="G18" s="35"/>
      <c r="H18" s="295"/>
    </row>
    <row r="19" spans="1:9" ht="15.75" customHeight="1" x14ac:dyDescent="0.3">
      <c r="A19" s="83" t="s">
        <v>1028</v>
      </c>
      <c r="B19" s="296">
        <v>112971</v>
      </c>
      <c r="C19" s="296">
        <v>51424</v>
      </c>
      <c r="D19" s="296">
        <v>61547</v>
      </c>
      <c r="E19" s="426">
        <v>45.5</v>
      </c>
      <c r="F19" s="427">
        <v>54.5</v>
      </c>
      <c r="G19" s="35"/>
      <c r="H19" s="295"/>
    </row>
    <row r="20" spans="1:9" ht="15.75" customHeight="1" x14ac:dyDescent="0.3">
      <c r="A20" s="84" t="s">
        <v>1017</v>
      </c>
      <c r="B20" s="296">
        <v>106648</v>
      </c>
      <c r="C20" s="296">
        <v>48439</v>
      </c>
      <c r="D20" s="296">
        <v>58209</v>
      </c>
      <c r="E20" s="426">
        <v>45.4</v>
      </c>
      <c r="F20" s="427">
        <v>54.6</v>
      </c>
      <c r="G20" s="35"/>
      <c r="H20" s="295"/>
    </row>
    <row r="21" spans="1:9" ht="15.75" customHeight="1" x14ac:dyDescent="0.3">
      <c r="A21" s="84" t="s">
        <v>894</v>
      </c>
      <c r="B21" s="296">
        <v>6323</v>
      </c>
      <c r="C21" s="296">
        <v>2985</v>
      </c>
      <c r="D21" s="296">
        <v>3338</v>
      </c>
      <c r="E21" s="426">
        <v>47.2</v>
      </c>
      <c r="F21" s="427">
        <v>52.8</v>
      </c>
      <c r="G21" s="35"/>
      <c r="H21" s="295"/>
    </row>
    <row r="22" spans="1:9" ht="15.75" customHeight="1" x14ac:dyDescent="0.3">
      <c r="A22" s="83" t="s">
        <v>1029</v>
      </c>
      <c r="B22" s="296">
        <v>39169</v>
      </c>
      <c r="C22" s="296">
        <v>18691</v>
      </c>
      <c r="D22" s="296">
        <v>20478</v>
      </c>
      <c r="E22" s="426">
        <v>47.7</v>
      </c>
      <c r="F22" s="427">
        <v>52.3</v>
      </c>
      <c r="G22" s="35"/>
      <c r="H22" s="295"/>
    </row>
    <row r="23" spans="1:9" s="8" customFormat="1" ht="15.75" customHeight="1" x14ac:dyDescent="0.3">
      <c r="A23" s="82" t="s">
        <v>889</v>
      </c>
      <c r="B23" s="297">
        <v>330609</v>
      </c>
      <c r="C23" s="297">
        <v>157787</v>
      </c>
      <c r="D23" s="297">
        <v>172822</v>
      </c>
      <c r="E23" s="424">
        <v>47.7</v>
      </c>
      <c r="F23" s="425">
        <v>52.3</v>
      </c>
      <c r="G23" s="36"/>
      <c r="H23" s="295"/>
      <c r="I23" s="36"/>
    </row>
    <row r="24" spans="1:9" ht="15.75" customHeight="1" x14ac:dyDescent="0.3">
      <c r="A24" s="83" t="s">
        <v>94</v>
      </c>
      <c r="B24" s="296">
        <v>53657</v>
      </c>
      <c r="C24" s="296">
        <v>24935</v>
      </c>
      <c r="D24" s="296">
        <v>28722</v>
      </c>
      <c r="E24" s="426">
        <v>46.5</v>
      </c>
      <c r="F24" s="427">
        <v>53.5</v>
      </c>
      <c r="G24" s="35"/>
      <c r="H24" s="295"/>
    </row>
    <row r="25" spans="1:9" ht="15.75" customHeight="1" x14ac:dyDescent="0.3">
      <c r="A25" s="83" t="s">
        <v>95</v>
      </c>
      <c r="B25" s="296">
        <v>276952</v>
      </c>
      <c r="C25" s="296">
        <v>132852</v>
      </c>
      <c r="D25" s="296">
        <v>144100</v>
      </c>
      <c r="E25" s="426">
        <v>48</v>
      </c>
      <c r="F25" s="427">
        <v>52</v>
      </c>
      <c r="G25" s="35"/>
      <c r="H25" s="295"/>
    </row>
    <row r="26" spans="1:9" ht="15.75" customHeight="1" x14ac:dyDescent="0.3">
      <c r="A26" s="83" t="s">
        <v>1030</v>
      </c>
      <c r="B26" s="296">
        <v>7605</v>
      </c>
      <c r="C26" s="296">
        <v>3618</v>
      </c>
      <c r="D26" s="296">
        <v>3987</v>
      </c>
      <c r="E26" s="426">
        <v>47.6</v>
      </c>
      <c r="F26" s="427">
        <v>52.4</v>
      </c>
      <c r="G26" s="35"/>
      <c r="H26" s="295"/>
    </row>
    <row r="27" spans="1:9" ht="15.75" customHeight="1" x14ac:dyDescent="0.3">
      <c r="A27" s="83" t="s">
        <v>1031</v>
      </c>
      <c r="B27" s="296">
        <v>33862</v>
      </c>
      <c r="C27" s="296">
        <v>16097</v>
      </c>
      <c r="D27" s="296">
        <v>17765</v>
      </c>
      <c r="E27" s="426">
        <v>47.5</v>
      </c>
      <c r="F27" s="427">
        <v>52.5</v>
      </c>
      <c r="G27" s="35"/>
      <c r="H27" s="295"/>
    </row>
    <row r="28" spans="1:9" ht="15.75" customHeight="1" x14ac:dyDescent="0.3">
      <c r="A28" s="430" t="s">
        <v>4</v>
      </c>
      <c r="B28" s="340">
        <v>24913</v>
      </c>
      <c r="C28" s="340">
        <v>11700</v>
      </c>
      <c r="D28" s="340">
        <v>13213</v>
      </c>
      <c r="E28" s="431">
        <v>47</v>
      </c>
      <c r="F28" s="431">
        <v>53</v>
      </c>
      <c r="G28" s="35"/>
      <c r="H28" s="295"/>
    </row>
    <row r="29" spans="1:9" ht="22.5" customHeight="1" x14ac:dyDescent="0.3">
      <c r="A29" s="213"/>
      <c r="B29" s="214"/>
      <c r="C29" s="214"/>
      <c r="D29" s="214"/>
      <c r="E29" s="215"/>
      <c r="F29" s="215"/>
      <c r="G29" s="35"/>
      <c r="H29" s="295"/>
    </row>
    <row r="30" spans="1:9" ht="20.25" customHeight="1" x14ac:dyDescent="0.3">
      <c r="A30" s="553" t="s">
        <v>1042</v>
      </c>
      <c r="B30" s="553"/>
      <c r="C30" s="553"/>
      <c r="D30" s="553"/>
      <c r="E30" s="554"/>
      <c r="F30" s="554"/>
      <c r="G30" s="35"/>
      <c r="H30" s="295"/>
    </row>
    <row r="31" spans="1:9" ht="30.75" customHeight="1" x14ac:dyDescent="0.3">
      <c r="A31" s="355"/>
      <c r="B31" s="549" t="s">
        <v>31</v>
      </c>
      <c r="C31" s="549" t="s">
        <v>0</v>
      </c>
      <c r="D31" s="549" t="s">
        <v>1</v>
      </c>
      <c r="E31" s="551" t="s">
        <v>3</v>
      </c>
      <c r="F31" s="552"/>
      <c r="G31" s="35"/>
      <c r="H31" s="295"/>
    </row>
    <row r="32" spans="1:9" ht="21" customHeight="1" x14ac:dyDescent="0.3">
      <c r="A32" s="250"/>
      <c r="B32" s="549"/>
      <c r="C32" s="549"/>
      <c r="D32" s="549"/>
      <c r="E32" s="245" t="s">
        <v>13</v>
      </c>
      <c r="F32" s="245" t="s">
        <v>14</v>
      </c>
      <c r="H32" s="295"/>
    </row>
    <row r="33" spans="1:8" ht="15.75" customHeight="1" x14ac:dyDescent="0.3">
      <c r="A33" s="84" t="s">
        <v>83</v>
      </c>
      <c r="B33" s="296">
        <v>24913</v>
      </c>
      <c r="C33" s="296">
        <v>11700</v>
      </c>
      <c r="D33" s="296">
        <v>13213</v>
      </c>
      <c r="E33" s="426">
        <v>47</v>
      </c>
      <c r="F33" s="427">
        <v>53</v>
      </c>
      <c r="G33" s="35"/>
      <c r="H33" s="295"/>
    </row>
    <row r="34" spans="1:8" ht="15.75" customHeight="1" x14ac:dyDescent="0.3">
      <c r="A34" s="84" t="s">
        <v>5</v>
      </c>
      <c r="B34" s="296">
        <v>8949</v>
      </c>
      <c r="C34" s="296">
        <v>4397</v>
      </c>
      <c r="D34" s="296">
        <v>4552</v>
      </c>
      <c r="E34" s="426">
        <v>49.1</v>
      </c>
      <c r="F34" s="427">
        <v>50.9</v>
      </c>
      <c r="G34" s="35"/>
      <c r="H34" s="295"/>
    </row>
    <row r="35" spans="1:8" ht="15.75" customHeight="1" x14ac:dyDescent="0.3">
      <c r="A35" s="83" t="s">
        <v>1032</v>
      </c>
      <c r="B35" s="296">
        <v>11399</v>
      </c>
      <c r="C35" s="296">
        <v>5562</v>
      </c>
      <c r="D35" s="296">
        <v>5837</v>
      </c>
      <c r="E35" s="426">
        <v>48.8</v>
      </c>
      <c r="F35" s="427">
        <v>51.2</v>
      </c>
      <c r="G35" s="35"/>
      <c r="H35" s="295"/>
    </row>
    <row r="36" spans="1:8" ht="15.75" customHeight="1" x14ac:dyDescent="0.3">
      <c r="A36" s="83" t="s">
        <v>1033</v>
      </c>
      <c r="B36" s="296">
        <v>14842</v>
      </c>
      <c r="C36" s="296">
        <v>7328</v>
      </c>
      <c r="D36" s="296">
        <v>7514</v>
      </c>
      <c r="E36" s="426">
        <v>49.4</v>
      </c>
      <c r="F36" s="427">
        <v>50.6</v>
      </c>
      <c r="G36" s="35"/>
      <c r="H36" s="295"/>
    </row>
    <row r="37" spans="1:8" ht="15.75" customHeight="1" x14ac:dyDescent="0.3">
      <c r="A37" s="84" t="s">
        <v>4</v>
      </c>
      <c r="B37" s="296">
        <v>7920</v>
      </c>
      <c r="C37" s="296">
        <v>3815</v>
      </c>
      <c r="D37" s="296">
        <v>4105</v>
      </c>
      <c r="E37" s="426">
        <v>48.2</v>
      </c>
      <c r="F37" s="427">
        <v>51.8</v>
      </c>
      <c r="G37" s="35"/>
      <c r="H37" s="295"/>
    </row>
    <row r="38" spans="1:8" ht="15.75" customHeight="1" x14ac:dyDescent="0.3">
      <c r="A38" s="84" t="s">
        <v>183</v>
      </c>
      <c r="B38" s="296">
        <v>7920</v>
      </c>
      <c r="C38" s="296">
        <v>3815</v>
      </c>
      <c r="D38" s="296">
        <v>4105</v>
      </c>
      <c r="E38" s="426">
        <v>48.2</v>
      </c>
      <c r="F38" s="427">
        <v>51.8</v>
      </c>
      <c r="G38" s="35"/>
      <c r="H38" s="295"/>
    </row>
    <row r="39" spans="1:8" ht="15.75" customHeight="1" x14ac:dyDescent="0.3">
      <c r="A39" s="84" t="s">
        <v>5</v>
      </c>
      <c r="B39" s="296">
        <v>6922</v>
      </c>
      <c r="C39" s="296">
        <v>3513</v>
      </c>
      <c r="D39" s="296">
        <v>3409</v>
      </c>
      <c r="E39" s="426">
        <v>50.8</v>
      </c>
      <c r="F39" s="427">
        <v>49.2</v>
      </c>
      <c r="G39" s="35"/>
      <c r="H39" s="295"/>
    </row>
    <row r="40" spans="1:8" ht="15.75" customHeight="1" x14ac:dyDescent="0.3">
      <c r="A40" s="83" t="s">
        <v>783</v>
      </c>
      <c r="B40" s="296">
        <v>11306</v>
      </c>
      <c r="C40" s="296">
        <v>5258</v>
      </c>
      <c r="D40" s="296">
        <v>6048</v>
      </c>
      <c r="E40" s="426">
        <v>46.5</v>
      </c>
      <c r="F40" s="427">
        <v>53.5</v>
      </c>
      <c r="G40" s="35"/>
      <c r="H40" s="295"/>
    </row>
    <row r="41" spans="1:8" ht="15.75" customHeight="1" x14ac:dyDescent="0.3">
      <c r="A41" s="83" t="s">
        <v>1034</v>
      </c>
      <c r="B41" s="296">
        <v>17682</v>
      </c>
      <c r="C41" s="296">
        <v>8491</v>
      </c>
      <c r="D41" s="296">
        <v>9191</v>
      </c>
      <c r="E41" s="426">
        <v>48</v>
      </c>
      <c r="F41" s="427">
        <v>52</v>
      </c>
      <c r="G41" s="35"/>
      <c r="H41" s="295"/>
    </row>
    <row r="42" spans="1:8" ht="15.75" customHeight="1" x14ac:dyDescent="0.3">
      <c r="A42" s="83" t="s">
        <v>784</v>
      </c>
      <c r="B42" s="296">
        <v>20414</v>
      </c>
      <c r="C42" s="296">
        <v>9834</v>
      </c>
      <c r="D42" s="296">
        <v>10580</v>
      </c>
      <c r="E42" s="426">
        <v>48.2</v>
      </c>
      <c r="F42" s="427">
        <v>51.8</v>
      </c>
      <c r="G42" s="35"/>
      <c r="H42" s="295"/>
    </row>
    <row r="43" spans="1:8" ht="15.75" customHeight="1" x14ac:dyDescent="0.3">
      <c r="A43" s="83" t="s">
        <v>1035</v>
      </c>
      <c r="B43" s="296">
        <v>33325</v>
      </c>
      <c r="C43" s="296">
        <v>15333</v>
      </c>
      <c r="D43" s="296">
        <v>17992</v>
      </c>
      <c r="E43" s="426">
        <v>46</v>
      </c>
      <c r="F43" s="427">
        <v>54</v>
      </c>
      <c r="G43" s="35"/>
      <c r="H43" s="295"/>
    </row>
    <row r="44" spans="1:8" ht="15.75" customHeight="1" x14ac:dyDescent="0.3">
      <c r="A44" s="84" t="s">
        <v>4</v>
      </c>
      <c r="B44" s="296">
        <v>20824</v>
      </c>
      <c r="C44" s="296">
        <v>9420</v>
      </c>
      <c r="D44" s="296">
        <v>11404</v>
      </c>
      <c r="E44" s="426">
        <v>45.2</v>
      </c>
      <c r="F44" s="427">
        <v>54.8</v>
      </c>
      <c r="G44" s="35"/>
      <c r="H44" s="295"/>
    </row>
    <row r="45" spans="1:8" ht="15.75" customHeight="1" x14ac:dyDescent="0.3">
      <c r="A45" s="84" t="s">
        <v>158</v>
      </c>
      <c r="B45" s="296">
        <v>20824</v>
      </c>
      <c r="C45" s="296">
        <v>9420</v>
      </c>
      <c r="D45" s="296">
        <v>11404</v>
      </c>
      <c r="E45" s="426">
        <v>45.2</v>
      </c>
      <c r="F45" s="427">
        <v>54.8</v>
      </c>
      <c r="G45" s="35"/>
      <c r="H45" s="295"/>
    </row>
    <row r="46" spans="1:8" ht="15.75" customHeight="1" x14ac:dyDescent="0.3">
      <c r="A46" s="84" t="s">
        <v>5</v>
      </c>
      <c r="B46" s="296">
        <v>12501</v>
      </c>
      <c r="C46" s="296">
        <v>5913</v>
      </c>
      <c r="D46" s="296">
        <v>6588</v>
      </c>
      <c r="E46" s="426">
        <v>47.3</v>
      </c>
      <c r="F46" s="427">
        <v>52.7</v>
      </c>
      <c r="G46" s="35"/>
      <c r="H46" s="295"/>
    </row>
    <row r="47" spans="1:8" ht="15.75" customHeight="1" x14ac:dyDescent="0.3">
      <c r="A47" s="83" t="s">
        <v>786</v>
      </c>
      <c r="B47" s="296">
        <v>12222</v>
      </c>
      <c r="C47" s="296">
        <v>5875</v>
      </c>
      <c r="D47" s="296">
        <v>6347</v>
      </c>
      <c r="E47" s="426">
        <v>48.1</v>
      </c>
      <c r="F47" s="427">
        <v>51.9</v>
      </c>
      <c r="G47" s="35"/>
      <c r="H47" s="295"/>
    </row>
    <row r="48" spans="1:8" ht="15.75" customHeight="1" x14ac:dyDescent="0.3">
      <c r="A48" s="83" t="s">
        <v>1036</v>
      </c>
      <c r="B48" s="296">
        <v>12304</v>
      </c>
      <c r="C48" s="296">
        <v>5775</v>
      </c>
      <c r="D48" s="296">
        <v>6529</v>
      </c>
      <c r="E48" s="426">
        <v>46.9</v>
      </c>
      <c r="F48" s="427">
        <v>53.1</v>
      </c>
      <c r="G48" s="35"/>
      <c r="H48" s="295"/>
    </row>
    <row r="49" spans="1:8" ht="15.75" customHeight="1" x14ac:dyDescent="0.3">
      <c r="A49" s="83" t="s">
        <v>842</v>
      </c>
      <c r="B49" s="296">
        <v>11494</v>
      </c>
      <c r="C49" s="296">
        <v>5495</v>
      </c>
      <c r="D49" s="296">
        <v>5999</v>
      </c>
      <c r="E49" s="426">
        <v>47.8</v>
      </c>
      <c r="F49" s="427">
        <v>52.2</v>
      </c>
      <c r="G49" s="35"/>
      <c r="H49" s="295"/>
    </row>
    <row r="50" spans="1:8" ht="15.75" customHeight="1" x14ac:dyDescent="0.3">
      <c r="A50" s="83" t="s">
        <v>1037</v>
      </c>
      <c r="B50" s="296">
        <v>17050</v>
      </c>
      <c r="C50" s="296">
        <v>8289</v>
      </c>
      <c r="D50" s="296">
        <v>8761</v>
      </c>
      <c r="E50" s="426">
        <v>48.6</v>
      </c>
      <c r="F50" s="427">
        <v>51.4</v>
      </c>
      <c r="G50" s="35"/>
      <c r="H50" s="295"/>
    </row>
    <row r="51" spans="1:8" ht="15.75" customHeight="1" x14ac:dyDescent="0.3">
      <c r="A51" s="83" t="s">
        <v>1038</v>
      </c>
      <c r="B51" s="296">
        <v>6465</v>
      </c>
      <c r="C51" s="296">
        <v>3144</v>
      </c>
      <c r="D51" s="296">
        <v>3321</v>
      </c>
      <c r="E51" s="426">
        <v>48.6</v>
      </c>
      <c r="F51" s="427">
        <v>51.4</v>
      </c>
      <c r="G51" s="35"/>
      <c r="H51" s="295"/>
    </row>
    <row r="52" spans="1:8" ht="15.75" customHeight="1" x14ac:dyDescent="0.3">
      <c r="A52" s="83" t="s">
        <v>1039</v>
      </c>
      <c r="B52" s="296">
        <v>88968</v>
      </c>
      <c r="C52" s="296">
        <v>42400</v>
      </c>
      <c r="D52" s="296">
        <v>46568</v>
      </c>
      <c r="E52" s="426">
        <v>47.7</v>
      </c>
      <c r="F52" s="427">
        <v>52.3</v>
      </c>
      <c r="G52" s="35"/>
      <c r="H52" s="295"/>
    </row>
    <row r="53" spans="1:8" ht="15.75" customHeight="1" x14ac:dyDescent="0.3">
      <c r="A53" s="83" t="s">
        <v>1040</v>
      </c>
      <c r="B53" s="296">
        <v>11713</v>
      </c>
      <c r="C53" s="296">
        <v>5688</v>
      </c>
      <c r="D53" s="296">
        <v>6025</v>
      </c>
      <c r="E53" s="426">
        <v>48.6</v>
      </c>
      <c r="F53" s="427">
        <v>51.4</v>
      </c>
      <c r="G53" s="35"/>
      <c r="H53" s="295"/>
    </row>
    <row r="54" spans="1:8" ht="15.75" customHeight="1" x14ac:dyDescent="0.3">
      <c r="A54" s="86" t="s">
        <v>1041</v>
      </c>
      <c r="B54" s="299">
        <v>19958</v>
      </c>
      <c r="C54" s="299">
        <v>9600</v>
      </c>
      <c r="D54" s="299">
        <v>10358</v>
      </c>
      <c r="E54" s="428">
        <v>48.1</v>
      </c>
      <c r="F54" s="429">
        <v>51.9</v>
      </c>
      <c r="G54" s="35"/>
      <c r="H54" s="295"/>
    </row>
    <row r="55" spans="1:8" x14ac:dyDescent="0.25">
      <c r="E55" s="141"/>
      <c r="F55" s="141"/>
    </row>
  </sheetData>
  <mergeCells count="12">
    <mergeCell ref="A1:F1"/>
    <mergeCell ref="A3:A4"/>
    <mergeCell ref="B3:B4"/>
    <mergeCell ref="C3:C4"/>
    <mergeCell ref="D3:D4"/>
    <mergeCell ref="E3:F3"/>
    <mergeCell ref="N3:P3"/>
    <mergeCell ref="E31:F31"/>
    <mergeCell ref="B31:B32"/>
    <mergeCell ref="C31:C32"/>
    <mergeCell ref="D31:D32"/>
    <mergeCell ref="A30:F30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16" orientation="landscape" useFirstPageNumber="1" r:id="rId1"/>
  <headerFooter differentOddEven="1">
    <oddHeader xml:space="preserve">&amp;C&amp;"Times New Roman,курсив"Всероссийская перепись населения 2020 года </oddHeader>
    <oddFooter>&amp;L&amp;P&amp;CЧисленность и размещение населения Томской области&amp;G</oddFooter>
    <evenHeader xml:space="preserve">&amp;C&amp;"Times New Roman,курсив"Всероссийская перепись населения 2020 года </evenHeader>
    <evenFooter>&amp;CЧисленность и размещение населения Томской области&amp;G&amp;G&amp;R&amp;P</evenFooter>
  </headerFooter>
  <rowBreaks count="1" manualBreakCount="1">
    <brk id="28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workbookViewId="0">
      <selection activeCell="L13" sqref="L13"/>
    </sheetView>
  </sheetViews>
  <sheetFormatPr defaultRowHeight="15.75" x14ac:dyDescent="0.25"/>
  <cols>
    <col min="1" max="1" width="54.5703125" style="16" customWidth="1"/>
    <col min="2" max="2" width="16.140625" style="16" customWidth="1"/>
    <col min="3" max="4" width="17.140625" style="16" customWidth="1"/>
    <col min="5" max="5" width="16.85546875" customWidth="1"/>
    <col min="6" max="6" width="11" customWidth="1"/>
  </cols>
  <sheetData>
    <row r="1" spans="1:6" ht="52.5" customHeight="1" x14ac:dyDescent="0.25">
      <c r="A1" s="557" t="s">
        <v>844</v>
      </c>
      <c r="B1" s="557"/>
      <c r="C1" s="557"/>
      <c r="D1" s="557"/>
      <c r="E1" s="557"/>
    </row>
    <row r="2" spans="1:6" ht="25.5" customHeight="1" x14ac:dyDescent="0.25">
      <c r="A2" s="50"/>
      <c r="B2" s="558" t="s">
        <v>794</v>
      </c>
      <c r="C2" s="559"/>
      <c r="D2" s="560" t="s">
        <v>793</v>
      </c>
      <c r="E2" s="561"/>
    </row>
    <row r="3" spans="1:6" ht="17.100000000000001" customHeight="1" x14ac:dyDescent="0.25">
      <c r="A3" s="180"/>
      <c r="B3" s="44" t="s">
        <v>62</v>
      </c>
      <c r="C3" s="251" t="s">
        <v>1049</v>
      </c>
      <c r="D3" s="44" t="s">
        <v>62</v>
      </c>
      <c r="E3" s="94" t="s">
        <v>1049</v>
      </c>
    </row>
    <row r="4" spans="1:6" s="6" customFormat="1" ht="17.100000000000001" customHeight="1" x14ac:dyDescent="0.25">
      <c r="A4" s="87" t="s">
        <v>160</v>
      </c>
      <c r="B4" s="173">
        <v>1047394</v>
      </c>
      <c r="C4" s="297">
        <v>1062666</v>
      </c>
      <c r="D4" s="181">
        <v>100</v>
      </c>
      <c r="E4" s="149">
        <v>100</v>
      </c>
      <c r="F4" s="293"/>
    </row>
    <row r="5" spans="1:6" s="8" customFormat="1" ht="17.100000000000001" customHeight="1" x14ac:dyDescent="0.25">
      <c r="A5" s="120" t="s">
        <v>792</v>
      </c>
      <c r="B5" s="174">
        <v>707547</v>
      </c>
      <c r="C5" s="298">
        <v>732057</v>
      </c>
      <c r="D5" s="183">
        <f>(B5*100)/1047394</f>
        <v>67.55308890446193</v>
      </c>
      <c r="E5" s="151">
        <f>(C5*100)/1062666</f>
        <v>68.888719503588149</v>
      </c>
      <c r="F5" s="343"/>
    </row>
    <row r="6" spans="1:6" ht="17.100000000000001" customHeight="1" x14ac:dyDescent="0.25">
      <c r="A6" s="88" t="s">
        <v>819</v>
      </c>
      <c r="B6" s="175">
        <v>546049</v>
      </c>
      <c r="C6" s="296">
        <v>577253</v>
      </c>
      <c r="D6" s="182">
        <f t="shared" ref="D6:D26" si="0">(B6*100)/1047394</f>
        <v>52.134058434552806</v>
      </c>
      <c r="E6" s="153">
        <f t="shared" ref="E6:E26" si="1">(C6*100)/1062666</f>
        <v>54.321207227858991</v>
      </c>
      <c r="F6" s="343"/>
    </row>
    <row r="7" spans="1:6" ht="17.100000000000001" customHeight="1" x14ac:dyDescent="0.25">
      <c r="A7" s="88" t="s">
        <v>820</v>
      </c>
      <c r="B7" s="175">
        <v>3948</v>
      </c>
      <c r="C7" s="296">
        <v>2664</v>
      </c>
      <c r="D7" s="182">
        <f t="shared" si="0"/>
        <v>0.37693551805719722</v>
      </c>
      <c r="E7" s="153">
        <f t="shared" si="1"/>
        <v>0.25069024510053017</v>
      </c>
      <c r="F7" s="343"/>
    </row>
    <row r="8" spans="1:6" ht="17.100000000000001" customHeight="1" x14ac:dyDescent="0.25">
      <c r="A8" s="88" t="s">
        <v>821</v>
      </c>
      <c r="B8" s="175">
        <v>115331</v>
      </c>
      <c r="C8" s="296">
        <v>112971</v>
      </c>
      <c r="D8" s="182">
        <f t="shared" si="0"/>
        <v>11.011233594998634</v>
      </c>
      <c r="E8" s="153">
        <f t="shared" si="1"/>
        <v>10.630903783503001</v>
      </c>
      <c r="F8" s="343"/>
    </row>
    <row r="9" spans="1:6" ht="17.100000000000001" customHeight="1" x14ac:dyDescent="0.25">
      <c r="A9" s="88" t="s">
        <v>822</v>
      </c>
      <c r="B9" s="175">
        <v>42219</v>
      </c>
      <c r="C9" s="296">
        <v>39169</v>
      </c>
      <c r="D9" s="182">
        <f t="shared" si="0"/>
        <v>4.0308613568532952</v>
      </c>
      <c r="E9" s="153">
        <f t="shared" si="1"/>
        <v>3.6859182471256258</v>
      </c>
      <c r="F9" s="343"/>
    </row>
    <row r="10" spans="1:6" s="6" customFormat="1" ht="17.100000000000001" customHeight="1" x14ac:dyDescent="0.25">
      <c r="A10" s="87" t="s">
        <v>823</v>
      </c>
      <c r="B10" s="174">
        <v>339847</v>
      </c>
      <c r="C10" s="297">
        <v>330609</v>
      </c>
      <c r="D10" s="181">
        <f t="shared" si="0"/>
        <v>32.44691109553807</v>
      </c>
      <c r="E10" s="149">
        <f t="shared" si="1"/>
        <v>31.111280496411855</v>
      </c>
      <c r="F10" s="343"/>
    </row>
    <row r="11" spans="1:6" ht="17.100000000000001" customHeight="1" x14ac:dyDescent="0.25">
      <c r="A11" s="88" t="s">
        <v>132</v>
      </c>
      <c r="B11" s="175">
        <v>8686</v>
      </c>
      <c r="C11" s="296">
        <v>7605</v>
      </c>
      <c r="D11" s="182">
        <f t="shared" si="0"/>
        <v>0.82929632974792677</v>
      </c>
      <c r="E11" s="153">
        <f t="shared" si="1"/>
        <v>0.71565289564171619</v>
      </c>
      <c r="F11" s="343"/>
    </row>
    <row r="12" spans="1:6" ht="17.100000000000001" customHeight="1" x14ac:dyDescent="0.25">
      <c r="A12" s="88" t="s">
        <v>795</v>
      </c>
      <c r="B12" s="175">
        <v>36459</v>
      </c>
      <c r="C12" s="296">
        <v>33862</v>
      </c>
      <c r="D12" s="182">
        <f t="shared" si="0"/>
        <v>3.4809250387151347</v>
      </c>
      <c r="E12" s="153">
        <f t="shared" si="1"/>
        <v>3.1865139187665741</v>
      </c>
      <c r="F12" s="343"/>
    </row>
    <row r="13" spans="1:6" ht="17.100000000000001" customHeight="1" x14ac:dyDescent="0.25">
      <c r="A13" s="88" t="s">
        <v>796</v>
      </c>
      <c r="B13" s="175">
        <v>13419</v>
      </c>
      <c r="C13" s="296">
        <v>11399</v>
      </c>
      <c r="D13" s="182">
        <f t="shared" si="0"/>
        <v>1.2811797661624946</v>
      </c>
      <c r="E13" s="153">
        <f t="shared" si="1"/>
        <v>1.072679468431285</v>
      </c>
      <c r="F13" s="343"/>
    </row>
    <row r="14" spans="1:6" ht="17.100000000000001" customHeight="1" x14ac:dyDescent="0.25">
      <c r="A14" s="88" t="s">
        <v>797</v>
      </c>
      <c r="B14" s="175">
        <v>17052</v>
      </c>
      <c r="C14" s="296">
        <v>14842</v>
      </c>
      <c r="D14" s="182">
        <f t="shared" si="0"/>
        <v>1.6280406418215112</v>
      </c>
      <c r="E14" s="153">
        <f t="shared" si="1"/>
        <v>1.3966759075758517</v>
      </c>
      <c r="F14" s="343"/>
    </row>
    <row r="15" spans="1:6" ht="17.100000000000001" customHeight="1" x14ac:dyDescent="0.25">
      <c r="A15" s="88" t="s">
        <v>798</v>
      </c>
      <c r="B15" s="175">
        <v>13179</v>
      </c>
      <c r="C15" s="296">
        <v>11306</v>
      </c>
      <c r="D15" s="182">
        <f t="shared" si="0"/>
        <v>1.258265752906738</v>
      </c>
      <c r="E15" s="153">
        <f t="shared" si="1"/>
        <v>1.0639278945595323</v>
      </c>
      <c r="F15" s="343"/>
    </row>
    <row r="16" spans="1:6" ht="17.100000000000001" customHeight="1" x14ac:dyDescent="0.25">
      <c r="A16" s="88" t="s">
        <v>137</v>
      </c>
      <c r="B16" s="175">
        <v>21814</v>
      </c>
      <c r="C16" s="296">
        <v>17682</v>
      </c>
      <c r="D16" s="182">
        <f t="shared" si="0"/>
        <v>2.0826928548378167</v>
      </c>
      <c r="E16" s="153">
        <f t="shared" si="1"/>
        <v>1.6639282709713117</v>
      </c>
      <c r="F16" s="343"/>
    </row>
    <row r="17" spans="1:7" ht="17.100000000000001" customHeight="1" x14ac:dyDescent="0.25">
      <c r="A17" s="88" t="s">
        <v>799</v>
      </c>
      <c r="B17" s="175">
        <v>20967</v>
      </c>
      <c r="C17" s="296">
        <v>20414</v>
      </c>
      <c r="D17" s="182">
        <f t="shared" si="0"/>
        <v>2.001825483056042</v>
      </c>
      <c r="E17" s="153">
        <f t="shared" si="1"/>
        <v>1.9210175163221559</v>
      </c>
      <c r="F17" s="343"/>
    </row>
    <row r="18" spans="1:7" ht="17.100000000000001" customHeight="1" x14ac:dyDescent="0.25">
      <c r="A18" s="88" t="s">
        <v>800</v>
      </c>
      <c r="B18" s="175">
        <v>41183</v>
      </c>
      <c r="C18" s="296">
        <v>33325</v>
      </c>
      <c r="D18" s="182">
        <f t="shared" si="0"/>
        <v>3.9319491996326121</v>
      </c>
      <c r="E18" s="153">
        <f t="shared" si="1"/>
        <v>3.1359806373780663</v>
      </c>
      <c r="F18" s="343"/>
    </row>
    <row r="19" spans="1:7" ht="17.100000000000001" customHeight="1" x14ac:dyDescent="0.25">
      <c r="A19" s="88" t="s">
        <v>801</v>
      </c>
      <c r="B19" s="175">
        <v>13285</v>
      </c>
      <c r="C19" s="296">
        <v>12222</v>
      </c>
      <c r="D19" s="182">
        <f t="shared" si="0"/>
        <v>1.2683861087613639</v>
      </c>
      <c r="E19" s="153">
        <f t="shared" si="1"/>
        <v>1.150126192049054</v>
      </c>
      <c r="F19" s="343"/>
    </row>
    <row r="20" spans="1:7" ht="17.100000000000001" customHeight="1" x14ac:dyDescent="0.25">
      <c r="A20" s="88" t="s">
        <v>802</v>
      </c>
      <c r="B20" s="175">
        <v>13446</v>
      </c>
      <c r="C20" s="296">
        <v>12304</v>
      </c>
      <c r="D20" s="182">
        <f t="shared" si="0"/>
        <v>1.2837575926537674</v>
      </c>
      <c r="E20" s="153">
        <f t="shared" si="1"/>
        <v>1.1578426335273737</v>
      </c>
      <c r="F20" s="343"/>
    </row>
    <row r="21" spans="1:7" s="36" customFormat="1" ht="17.100000000000001" customHeight="1" x14ac:dyDescent="0.3">
      <c r="A21" s="88" t="s">
        <v>803</v>
      </c>
      <c r="B21" s="175">
        <v>12595</v>
      </c>
      <c r="C21" s="296">
        <v>11494</v>
      </c>
      <c r="D21" s="182">
        <f t="shared" si="0"/>
        <v>1.2025083206510634</v>
      </c>
      <c r="E21" s="153">
        <f t="shared" si="1"/>
        <v>1.0816192481927529</v>
      </c>
      <c r="F21" s="343"/>
      <c r="G21" s="35"/>
    </row>
    <row r="22" spans="1:7" ht="17.100000000000001" customHeight="1" x14ac:dyDescent="0.25">
      <c r="A22" s="88" t="s">
        <v>804</v>
      </c>
      <c r="B22" s="175">
        <v>18947</v>
      </c>
      <c r="C22" s="296">
        <v>17050</v>
      </c>
      <c r="D22" s="182">
        <f t="shared" si="0"/>
        <v>1.8089658714867567</v>
      </c>
      <c r="E22" s="153">
        <f t="shared" si="1"/>
        <v>1.604455209821336</v>
      </c>
      <c r="F22" s="343"/>
    </row>
    <row r="23" spans="1:7" ht="17.100000000000001" customHeight="1" x14ac:dyDescent="0.25">
      <c r="A23" s="88" t="s">
        <v>805</v>
      </c>
      <c r="B23" s="175">
        <v>6937</v>
      </c>
      <c r="C23" s="296">
        <v>6465</v>
      </c>
      <c r="D23" s="182">
        <f t="shared" si="0"/>
        <v>0.66231045814660006</v>
      </c>
      <c r="E23" s="153">
        <f t="shared" si="1"/>
        <v>0.60837553850410198</v>
      </c>
      <c r="F23" s="343"/>
    </row>
    <row r="24" spans="1:7" ht="17.100000000000001" customHeight="1" x14ac:dyDescent="0.25">
      <c r="A24" s="88" t="s">
        <v>806</v>
      </c>
      <c r="B24" s="175">
        <v>68652</v>
      </c>
      <c r="C24" s="296">
        <v>88968</v>
      </c>
      <c r="D24" s="182">
        <f t="shared" si="0"/>
        <v>6.5545534918091954</v>
      </c>
      <c r="E24" s="153">
        <f t="shared" si="1"/>
        <v>8.3721507980870751</v>
      </c>
      <c r="F24" s="343"/>
    </row>
    <row r="25" spans="1:7" ht="17.100000000000001" customHeight="1" x14ac:dyDescent="0.25">
      <c r="A25" s="88" t="s">
        <v>146</v>
      </c>
      <c r="B25" s="175">
        <v>12920</v>
      </c>
      <c r="C25" s="296">
        <v>11713</v>
      </c>
      <c r="D25" s="182">
        <f t="shared" si="0"/>
        <v>1.2335377136015673</v>
      </c>
      <c r="E25" s="153">
        <f t="shared" si="1"/>
        <v>1.1022277931165578</v>
      </c>
      <c r="F25" s="343"/>
    </row>
    <row r="26" spans="1:7" ht="17.100000000000001" customHeight="1" x14ac:dyDescent="0.25">
      <c r="A26" s="89" t="s">
        <v>831</v>
      </c>
      <c r="B26" s="184">
        <v>20306</v>
      </c>
      <c r="C26" s="299">
        <v>19958</v>
      </c>
      <c r="D26" s="185">
        <f t="shared" si="0"/>
        <v>1.9387164715474787</v>
      </c>
      <c r="E26" s="157">
        <f t="shared" si="1"/>
        <v>1.8781065734671101</v>
      </c>
      <c r="F26" s="343"/>
    </row>
    <row r="27" spans="1:7" x14ac:dyDescent="0.25">
      <c r="D27" s="62"/>
      <c r="E27" s="63"/>
      <c r="F27" s="53"/>
    </row>
  </sheetData>
  <mergeCells count="3">
    <mergeCell ref="A1:E1"/>
    <mergeCell ref="B2:C2"/>
    <mergeCell ref="D2:E2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18" orientation="landscape" useFirstPageNumber="1" verticalDpi="0" r:id="rId1"/>
  <headerFooter>
    <oddHeader>&amp;C&amp;"-,курсив"Всероссийская перепись населения 2020 года</oddHeader>
    <oddFooter>&amp;L&amp;P&amp;C&amp;"Times New Roman,курсив"Численность и размещение населения Томской области&amp;G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EK290"/>
  <sheetViews>
    <sheetView workbookViewId="0">
      <selection activeCell="I3" sqref="I3"/>
    </sheetView>
  </sheetViews>
  <sheetFormatPr defaultRowHeight="15" x14ac:dyDescent="0.25"/>
  <cols>
    <col min="1" max="1" width="28.28515625" customWidth="1"/>
    <col min="2" max="5" width="16.7109375" customWidth="1"/>
    <col min="6" max="6" width="16.7109375" style="27" customWidth="1"/>
    <col min="7" max="7" width="16.7109375" customWidth="1"/>
    <col min="1392" max="1392" width="9.140625" style="28"/>
    <col min="1393" max="3521" width="9.140625" style="5"/>
  </cols>
  <sheetData>
    <row r="1" spans="1:1392" ht="48" customHeight="1" x14ac:dyDescent="0.25">
      <c r="A1" s="534" t="s">
        <v>1128</v>
      </c>
      <c r="B1" s="534"/>
      <c r="C1" s="534"/>
      <c r="D1" s="534"/>
      <c r="E1" s="534"/>
      <c r="F1" s="534"/>
      <c r="G1" s="534"/>
    </row>
    <row r="2" spans="1:1392" ht="12.75" customHeight="1" x14ac:dyDescent="0.25">
      <c r="A2" s="562" t="s">
        <v>809</v>
      </c>
      <c r="B2" s="562"/>
      <c r="C2" s="562"/>
      <c r="D2" s="562"/>
      <c r="E2" s="562"/>
      <c r="F2" s="562"/>
      <c r="G2" s="562"/>
    </row>
    <row r="3" spans="1:1392" s="5" customFormat="1" ht="17.100000000000001" customHeight="1" x14ac:dyDescent="0.25">
      <c r="A3" s="95"/>
      <c r="B3" s="44">
        <v>1970</v>
      </c>
      <c r="C3" s="44">
        <v>1979</v>
      </c>
      <c r="D3" s="44">
        <v>1989</v>
      </c>
      <c r="E3" s="44">
        <v>2002</v>
      </c>
      <c r="F3" s="94">
        <v>2010</v>
      </c>
      <c r="G3" s="44">
        <v>2020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  <c r="AMK3"/>
      <c r="AML3"/>
      <c r="AMM3"/>
      <c r="AMN3"/>
      <c r="AMO3"/>
      <c r="AMP3"/>
      <c r="AMQ3"/>
      <c r="AMR3"/>
      <c r="AMS3"/>
      <c r="AMT3"/>
      <c r="AMU3"/>
      <c r="AMV3"/>
      <c r="AMW3"/>
      <c r="AMX3"/>
      <c r="AMY3"/>
      <c r="AMZ3"/>
      <c r="ANA3"/>
      <c r="ANB3"/>
      <c r="ANC3"/>
      <c r="AND3"/>
      <c r="ANE3"/>
      <c r="ANF3"/>
      <c r="ANG3"/>
      <c r="ANH3"/>
      <c r="ANI3"/>
      <c r="ANJ3"/>
      <c r="ANK3"/>
      <c r="ANL3"/>
      <c r="ANM3"/>
      <c r="ANN3"/>
      <c r="ANO3"/>
      <c r="ANP3"/>
      <c r="ANQ3"/>
      <c r="ANR3"/>
      <c r="ANS3"/>
      <c r="ANT3"/>
      <c r="ANU3"/>
      <c r="ANV3"/>
      <c r="ANW3"/>
      <c r="ANX3"/>
      <c r="ANY3"/>
      <c r="ANZ3"/>
      <c r="AOA3"/>
      <c r="AOB3"/>
      <c r="AOC3"/>
      <c r="AOD3"/>
      <c r="AOE3"/>
      <c r="AOF3"/>
      <c r="AOG3"/>
      <c r="AOH3"/>
      <c r="AOI3"/>
      <c r="AOJ3"/>
      <c r="AOK3"/>
      <c r="AOL3"/>
      <c r="AOM3"/>
      <c r="AON3"/>
      <c r="AOO3"/>
      <c r="AOP3"/>
      <c r="AOQ3"/>
      <c r="AOR3"/>
      <c r="AOS3"/>
      <c r="AOT3"/>
      <c r="AOU3"/>
      <c r="AOV3"/>
      <c r="AOW3"/>
      <c r="AOX3"/>
      <c r="AOY3"/>
      <c r="AOZ3"/>
      <c r="APA3"/>
      <c r="APB3"/>
      <c r="APC3"/>
      <c r="APD3"/>
      <c r="APE3"/>
      <c r="APF3"/>
      <c r="APG3"/>
      <c r="APH3"/>
      <c r="API3"/>
      <c r="APJ3"/>
      <c r="APK3"/>
      <c r="APL3"/>
      <c r="APM3"/>
      <c r="APN3"/>
      <c r="APO3"/>
      <c r="APP3"/>
      <c r="APQ3"/>
      <c r="APR3"/>
      <c r="APS3"/>
      <c r="APT3"/>
      <c r="APU3"/>
      <c r="APV3"/>
      <c r="APW3"/>
      <c r="APX3"/>
      <c r="APY3"/>
      <c r="APZ3"/>
      <c r="AQA3"/>
      <c r="AQB3"/>
      <c r="AQC3"/>
      <c r="AQD3"/>
      <c r="AQE3"/>
      <c r="AQF3"/>
      <c r="AQG3"/>
      <c r="AQH3"/>
      <c r="AQI3"/>
      <c r="AQJ3"/>
      <c r="AQK3"/>
      <c r="AQL3"/>
      <c r="AQM3"/>
      <c r="AQN3"/>
      <c r="AQO3"/>
      <c r="AQP3"/>
      <c r="AQQ3"/>
      <c r="AQR3"/>
      <c r="AQS3"/>
      <c r="AQT3"/>
      <c r="AQU3"/>
      <c r="AQV3"/>
      <c r="AQW3"/>
      <c r="AQX3"/>
      <c r="AQY3"/>
      <c r="AQZ3"/>
      <c r="ARA3"/>
      <c r="ARB3"/>
      <c r="ARC3"/>
      <c r="ARD3"/>
      <c r="ARE3"/>
      <c r="ARF3"/>
      <c r="ARG3"/>
      <c r="ARH3"/>
      <c r="ARI3"/>
      <c r="ARJ3"/>
      <c r="ARK3"/>
      <c r="ARL3"/>
      <c r="ARM3"/>
      <c r="ARN3"/>
      <c r="ARO3"/>
      <c r="ARP3"/>
      <c r="ARQ3"/>
      <c r="ARR3"/>
      <c r="ARS3"/>
      <c r="ART3"/>
      <c r="ARU3"/>
      <c r="ARV3"/>
      <c r="ARW3"/>
      <c r="ARX3"/>
      <c r="ARY3"/>
      <c r="ARZ3"/>
      <c r="ASA3"/>
      <c r="ASB3"/>
      <c r="ASC3"/>
      <c r="ASD3"/>
      <c r="ASE3"/>
      <c r="ASF3"/>
      <c r="ASG3"/>
      <c r="ASH3"/>
      <c r="ASI3"/>
      <c r="ASJ3"/>
      <c r="ASK3"/>
      <c r="ASL3"/>
      <c r="ASM3"/>
      <c r="ASN3"/>
      <c r="ASO3"/>
      <c r="ASP3"/>
      <c r="ASQ3"/>
      <c r="ASR3"/>
      <c r="ASS3"/>
      <c r="AST3"/>
      <c r="ASU3"/>
      <c r="ASV3"/>
      <c r="ASW3"/>
      <c r="ASX3"/>
      <c r="ASY3"/>
      <c r="ASZ3"/>
      <c r="ATA3"/>
      <c r="ATB3"/>
      <c r="ATC3"/>
      <c r="ATD3"/>
      <c r="ATE3"/>
      <c r="ATF3"/>
      <c r="ATG3"/>
      <c r="ATH3"/>
      <c r="ATI3"/>
      <c r="ATJ3"/>
      <c r="ATK3"/>
      <c r="ATL3"/>
      <c r="ATM3"/>
      <c r="ATN3"/>
      <c r="ATO3"/>
      <c r="ATP3"/>
      <c r="ATQ3"/>
      <c r="ATR3"/>
      <c r="ATS3"/>
      <c r="ATT3"/>
      <c r="ATU3"/>
      <c r="ATV3"/>
      <c r="ATW3"/>
      <c r="ATX3"/>
      <c r="ATY3"/>
      <c r="ATZ3"/>
      <c r="AUA3"/>
      <c r="AUB3"/>
      <c r="AUC3"/>
      <c r="AUD3"/>
      <c r="AUE3"/>
      <c r="AUF3"/>
      <c r="AUG3"/>
      <c r="AUH3"/>
      <c r="AUI3"/>
      <c r="AUJ3"/>
      <c r="AUK3"/>
      <c r="AUL3"/>
      <c r="AUM3"/>
      <c r="AUN3"/>
      <c r="AUO3"/>
      <c r="AUP3"/>
      <c r="AUQ3"/>
      <c r="AUR3"/>
      <c r="AUS3"/>
      <c r="AUT3"/>
      <c r="AUU3"/>
      <c r="AUV3"/>
      <c r="AUW3"/>
      <c r="AUX3"/>
      <c r="AUY3"/>
      <c r="AUZ3"/>
      <c r="AVA3"/>
      <c r="AVB3"/>
      <c r="AVC3"/>
      <c r="AVD3"/>
      <c r="AVE3"/>
      <c r="AVF3"/>
      <c r="AVG3"/>
      <c r="AVH3"/>
      <c r="AVI3"/>
      <c r="AVJ3"/>
      <c r="AVK3"/>
      <c r="AVL3"/>
      <c r="AVM3"/>
      <c r="AVN3"/>
      <c r="AVO3"/>
      <c r="AVP3"/>
      <c r="AVQ3"/>
      <c r="AVR3"/>
      <c r="AVS3"/>
      <c r="AVT3"/>
      <c r="AVU3"/>
      <c r="AVV3"/>
      <c r="AVW3"/>
      <c r="AVX3"/>
      <c r="AVY3"/>
      <c r="AVZ3"/>
      <c r="AWA3"/>
      <c r="AWB3"/>
      <c r="AWC3"/>
      <c r="AWD3"/>
      <c r="AWE3"/>
      <c r="AWF3"/>
      <c r="AWG3"/>
      <c r="AWH3"/>
      <c r="AWI3"/>
      <c r="AWJ3"/>
      <c r="AWK3"/>
      <c r="AWL3"/>
      <c r="AWM3"/>
      <c r="AWN3"/>
      <c r="AWO3"/>
      <c r="AWP3"/>
      <c r="AWQ3"/>
      <c r="AWR3"/>
      <c r="AWS3"/>
      <c r="AWT3"/>
      <c r="AWU3"/>
      <c r="AWV3"/>
      <c r="AWW3"/>
      <c r="AWX3"/>
      <c r="AWY3"/>
      <c r="AWZ3"/>
      <c r="AXA3"/>
      <c r="AXB3"/>
      <c r="AXC3"/>
      <c r="AXD3"/>
      <c r="AXE3"/>
      <c r="AXF3"/>
      <c r="AXG3"/>
      <c r="AXH3"/>
      <c r="AXI3"/>
      <c r="AXJ3"/>
      <c r="AXK3"/>
      <c r="AXL3"/>
      <c r="AXM3"/>
      <c r="AXN3"/>
      <c r="AXO3"/>
      <c r="AXP3"/>
      <c r="AXQ3"/>
      <c r="AXR3"/>
      <c r="AXS3"/>
      <c r="AXT3"/>
      <c r="AXU3"/>
      <c r="AXV3"/>
      <c r="AXW3"/>
      <c r="AXX3"/>
      <c r="AXY3"/>
      <c r="AXZ3"/>
      <c r="AYA3"/>
      <c r="AYB3"/>
      <c r="AYC3"/>
      <c r="AYD3"/>
      <c r="AYE3"/>
      <c r="AYF3"/>
      <c r="AYG3"/>
      <c r="AYH3"/>
      <c r="AYI3"/>
      <c r="AYJ3"/>
      <c r="AYK3"/>
      <c r="AYL3"/>
      <c r="AYM3"/>
      <c r="AYN3"/>
      <c r="AYO3"/>
      <c r="AYP3"/>
      <c r="AYQ3"/>
      <c r="AYR3"/>
      <c r="AYS3"/>
      <c r="AYT3"/>
      <c r="AYU3"/>
      <c r="AYV3"/>
      <c r="AYW3"/>
      <c r="AYX3"/>
      <c r="AYY3"/>
      <c r="AYZ3"/>
      <c r="AZA3"/>
      <c r="AZB3"/>
      <c r="AZC3"/>
      <c r="AZD3"/>
      <c r="AZE3"/>
      <c r="AZF3"/>
      <c r="AZG3"/>
      <c r="AZH3"/>
      <c r="AZI3"/>
      <c r="AZJ3"/>
      <c r="AZK3"/>
      <c r="AZL3"/>
      <c r="AZM3"/>
      <c r="AZN3"/>
      <c r="AZO3"/>
      <c r="AZP3"/>
      <c r="AZQ3"/>
      <c r="AZR3"/>
      <c r="AZS3"/>
      <c r="AZT3"/>
      <c r="AZU3"/>
      <c r="AZV3"/>
      <c r="AZW3"/>
      <c r="AZX3"/>
      <c r="AZY3"/>
      <c r="AZZ3"/>
      <c r="BAA3"/>
      <c r="BAB3"/>
      <c r="BAC3"/>
      <c r="BAD3"/>
      <c r="BAE3"/>
      <c r="BAF3"/>
      <c r="BAG3"/>
      <c r="BAH3"/>
      <c r="BAI3"/>
      <c r="BAJ3"/>
      <c r="BAK3"/>
      <c r="BAL3"/>
      <c r="BAM3"/>
      <c r="BAN3" s="28"/>
    </row>
    <row r="4" spans="1:1392" s="5" customFormat="1" ht="15.75" customHeight="1" x14ac:dyDescent="0.25">
      <c r="A4" s="186" t="s">
        <v>160</v>
      </c>
      <c r="B4" s="187">
        <v>59.2</v>
      </c>
      <c r="C4" s="187">
        <v>65.599999999999994</v>
      </c>
      <c r="D4" s="187">
        <v>68.900000000000006</v>
      </c>
      <c r="E4" s="187">
        <v>67.7</v>
      </c>
      <c r="F4" s="192">
        <v>70.2</v>
      </c>
      <c r="G4" s="252">
        <v>71.3</v>
      </c>
      <c r="H4" s="149"/>
      <c r="I4" s="63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 s="28"/>
    </row>
    <row r="5" spans="1:1392" s="47" customFormat="1" ht="15.75" customHeight="1" x14ac:dyDescent="0.25">
      <c r="A5" s="90" t="s">
        <v>777</v>
      </c>
      <c r="B5" s="188"/>
      <c r="C5" s="188"/>
      <c r="D5" s="188"/>
      <c r="E5" s="188"/>
      <c r="F5" s="193"/>
      <c r="G5" s="253"/>
      <c r="H5" s="151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17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U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17"/>
      <c r="GR5" s="17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17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  <c r="KK5" s="17"/>
      <c r="KL5" s="17"/>
      <c r="KM5" s="17"/>
      <c r="KN5" s="17"/>
      <c r="KO5" s="17"/>
      <c r="KP5" s="17"/>
      <c r="KQ5" s="17"/>
      <c r="KR5" s="17"/>
      <c r="KS5" s="17"/>
      <c r="KT5" s="17"/>
      <c r="KU5" s="17"/>
      <c r="KV5" s="17"/>
      <c r="KW5" s="17"/>
      <c r="KX5" s="17"/>
      <c r="KY5" s="17"/>
      <c r="KZ5" s="17"/>
      <c r="LA5" s="17"/>
      <c r="LB5" s="17"/>
      <c r="LC5" s="17"/>
      <c r="LD5" s="17"/>
      <c r="LE5" s="17"/>
      <c r="LF5" s="17"/>
      <c r="LG5" s="17"/>
      <c r="LH5" s="17"/>
      <c r="LI5" s="17"/>
      <c r="LJ5" s="17"/>
      <c r="LK5" s="17"/>
      <c r="LL5" s="17"/>
      <c r="LM5" s="17"/>
      <c r="LN5" s="17"/>
      <c r="LO5" s="17"/>
      <c r="LP5" s="17"/>
      <c r="LQ5" s="17"/>
      <c r="LR5" s="17"/>
      <c r="LS5" s="17"/>
      <c r="LT5" s="17"/>
      <c r="LU5" s="17"/>
      <c r="LV5" s="17"/>
      <c r="LW5" s="17"/>
      <c r="LX5" s="17"/>
      <c r="LY5" s="17"/>
      <c r="LZ5" s="17"/>
      <c r="MA5" s="17"/>
      <c r="MB5" s="17"/>
      <c r="MC5" s="17"/>
      <c r="MD5" s="17"/>
      <c r="ME5" s="17"/>
      <c r="MF5" s="17"/>
      <c r="MG5" s="17"/>
      <c r="MH5" s="17"/>
      <c r="MI5" s="17"/>
      <c r="MJ5" s="17"/>
      <c r="MK5" s="17"/>
      <c r="ML5" s="17"/>
      <c r="MM5" s="17"/>
      <c r="MN5" s="17"/>
      <c r="MO5" s="17"/>
      <c r="MP5" s="17"/>
      <c r="MQ5" s="17"/>
      <c r="MR5" s="17"/>
      <c r="MS5" s="17"/>
      <c r="MT5" s="17"/>
      <c r="MU5" s="17"/>
      <c r="MV5" s="17"/>
      <c r="MW5" s="17"/>
      <c r="MX5" s="17"/>
      <c r="MY5" s="17"/>
      <c r="MZ5" s="17"/>
      <c r="NA5" s="17"/>
      <c r="NB5" s="17"/>
      <c r="NC5" s="17"/>
      <c r="ND5" s="17"/>
      <c r="NE5" s="17"/>
      <c r="NF5" s="17"/>
      <c r="NG5" s="17"/>
      <c r="NH5" s="17"/>
      <c r="NI5" s="17"/>
      <c r="NJ5" s="17"/>
      <c r="NK5" s="17"/>
      <c r="NL5" s="17"/>
      <c r="NM5" s="17"/>
      <c r="NN5" s="17"/>
      <c r="NO5" s="17"/>
      <c r="NP5" s="17"/>
      <c r="NQ5" s="17"/>
      <c r="NR5" s="17"/>
      <c r="NS5" s="17"/>
      <c r="NT5" s="17"/>
      <c r="NU5" s="17"/>
      <c r="NV5" s="17"/>
      <c r="NW5" s="17"/>
      <c r="NX5" s="17"/>
      <c r="NY5" s="17"/>
      <c r="NZ5" s="17"/>
      <c r="OA5" s="17"/>
      <c r="OB5" s="17"/>
      <c r="OC5" s="17"/>
      <c r="OD5" s="17"/>
      <c r="OE5" s="17"/>
      <c r="OF5" s="17"/>
      <c r="OG5" s="17"/>
      <c r="OH5" s="17"/>
      <c r="OI5" s="17"/>
      <c r="OJ5" s="17"/>
      <c r="OK5" s="17"/>
      <c r="OL5" s="17"/>
      <c r="OM5" s="17"/>
      <c r="ON5" s="17"/>
      <c r="OO5" s="17"/>
      <c r="OP5" s="17"/>
      <c r="OQ5" s="17"/>
      <c r="OR5" s="17"/>
      <c r="OS5" s="17"/>
      <c r="OT5" s="17"/>
      <c r="OU5" s="17"/>
      <c r="OV5" s="17"/>
      <c r="OW5" s="17"/>
      <c r="OX5" s="17"/>
      <c r="OY5" s="17"/>
      <c r="OZ5" s="17"/>
      <c r="PA5" s="17"/>
      <c r="PB5" s="17"/>
      <c r="PC5" s="17"/>
      <c r="PD5" s="17"/>
      <c r="PE5" s="17"/>
      <c r="PF5" s="17"/>
      <c r="PG5" s="17"/>
      <c r="PH5" s="17"/>
      <c r="PI5" s="17"/>
      <c r="PJ5" s="17"/>
      <c r="PK5" s="17"/>
      <c r="PL5" s="17"/>
      <c r="PM5" s="17"/>
      <c r="PN5" s="17"/>
      <c r="PO5" s="17"/>
      <c r="PP5" s="17"/>
      <c r="PQ5" s="17"/>
      <c r="PR5" s="17"/>
      <c r="PS5" s="17"/>
      <c r="PT5" s="17"/>
      <c r="PU5" s="17"/>
      <c r="PV5" s="17"/>
      <c r="PW5" s="17"/>
      <c r="PX5" s="17"/>
      <c r="PY5" s="17"/>
      <c r="PZ5" s="17"/>
      <c r="QA5" s="17"/>
      <c r="QB5" s="17"/>
      <c r="QC5" s="17"/>
      <c r="QD5" s="17"/>
      <c r="QE5" s="17"/>
      <c r="QF5" s="17"/>
      <c r="QG5" s="17"/>
      <c r="QH5" s="17"/>
      <c r="QI5" s="17"/>
      <c r="QJ5" s="17"/>
      <c r="QK5" s="17"/>
      <c r="QL5" s="17"/>
      <c r="QM5" s="17"/>
      <c r="QN5" s="17"/>
      <c r="QO5" s="17"/>
      <c r="QP5" s="17"/>
      <c r="QQ5" s="17"/>
      <c r="QR5" s="17"/>
      <c r="QS5" s="17"/>
      <c r="QT5" s="17"/>
      <c r="QU5" s="17"/>
      <c r="QV5" s="17"/>
      <c r="QW5" s="17"/>
      <c r="QX5" s="17"/>
      <c r="QY5" s="17"/>
      <c r="QZ5" s="17"/>
      <c r="RA5" s="17"/>
      <c r="RB5" s="17"/>
      <c r="RC5" s="17"/>
      <c r="RD5" s="17"/>
      <c r="RE5" s="17"/>
      <c r="RF5" s="17"/>
      <c r="RG5" s="17"/>
      <c r="RH5" s="17"/>
      <c r="RI5" s="17"/>
      <c r="RJ5" s="17"/>
      <c r="RK5" s="17"/>
      <c r="RL5" s="17"/>
      <c r="RM5" s="17"/>
      <c r="RN5" s="17"/>
      <c r="RO5" s="17"/>
      <c r="RP5" s="17"/>
      <c r="RQ5" s="17"/>
      <c r="RR5" s="17"/>
      <c r="RS5" s="17"/>
      <c r="RT5" s="17"/>
      <c r="RU5" s="17"/>
      <c r="RV5" s="17"/>
      <c r="RW5" s="17"/>
      <c r="RX5" s="17"/>
      <c r="RY5" s="17"/>
      <c r="RZ5" s="17"/>
      <c r="SA5" s="17"/>
      <c r="SB5" s="17"/>
      <c r="SC5" s="17"/>
      <c r="SD5" s="17"/>
      <c r="SE5" s="17"/>
      <c r="SF5" s="17"/>
      <c r="SG5" s="17"/>
      <c r="SH5" s="17"/>
      <c r="SI5" s="17"/>
      <c r="SJ5" s="17"/>
      <c r="SK5" s="17"/>
      <c r="SL5" s="17"/>
      <c r="SM5" s="17"/>
      <c r="SN5" s="17"/>
      <c r="SO5" s="17"/>
      <c r="SP5" s="17"/>
      <c r="SQ5" s="17"/>
      <c r="SR5" s="17"/>
      <c r="SS5" s="17"/>
      <c r="ST5" s="17"/>
      <c r="SU5" s="17"/>
      <c r="SV5" s="17"/>
      <c r="SW5" s="17"/>
      <c r="SX5" s="17"/>
      <c r="SY5" s="17"/>
      <c r="SZ5" s="17"/>
      <c r="TA5" s="17"/>
      <c r="TB5" s="17"/>
      <c r="TC5" s="17"/>
      <c r="TD5" s="17"/>
      <c r="TE5" s="17"/>
      <c r="TF5" s="17"/>
      <c r="TG5" s="17"/>
      <c r="TH5" s="17"/>
      <c r="TI5" s="17"/>
      <c r="TJ5" s="17"/>
      <c r="TK5" s="17"/>
      <c r="TL5" s="17"/>
      <c r="TM5" s="17"/>
      <c r="TN5" s="17"/>
      <c r="TO5" s="17"/>
      <c r="TP5" s="17"/>
      <c r="TQ5" s="17"/>
      <c r="TR5" s="17"/>
      <c r="TS5" s="17"/>
      <c r="TT5" s="17"/>
      <c r="TU5" s="17"/>
      <c r="TV5" s="17"/>
      <c r="TW5" s="17"/>
      <c r="TX5" s="17"/>
      <c r="TY5" s="17"/>
      <c r="TZ5" s="17"/>
      <c r="UA5" s="17"/>
      <c r="UB5" s="17"/>
      <c r="UC5" s="17"/>
      <c r="UD5" s="17"/>
      <c r="UE5" s="17"/>
      <c r="UF5" s="17"/>
      <c r="UG5" s="17"/>
      <c r="UH5" s="17"/>
      <c r="UI5" s="17"/>
      <c r="UJ5" s="17"/>
      <c r="UK5" s="17"/>
      <c r="UL5" s="17"/>
      <c r="UM5" s="17"/>
      <c r="UN5" s="17"/>
      <c r="UO5" s="17"/>
      <c r="UP5" s="17"/>
      <c r="UQ5" s="17"/>
      <c r="UR5" s="17"/>
      <c r="US5" s="17"/>
      <c r="UT5" s="17"/>
      <c r="UU5" s="17"/>
      <c r="UV5" s="17"/>
      <c r="UW5" s="17"/>
      <c r="UX5" s="17"/>
      <c r="UY5" s="17"/>
      <c r="UZ5" s="17"/>
      <c r="VA5" s="17"/>
      <c r="VB5" s="17"/>
      <c r="VC5" s="17"/>
      <c r="VD5" s="17"/>
      <c r="VE5" s="17"/>
      <c r="VF5" s="17"/>
      <c r="VG5" s="17"/>
      <c r="VH5" s="17"/>
      <c r="VI5" s="17"/>
      <c r="VJ5" s="17"/>
      <c r="VK5" s="17"/>
      <c r="VL5" s="17"/>
      <c r="VM5" s="17"/>
      <c r="VN5" s="17"/>
      <c r="VO5" s="17"/>
      <c r="VP5" s="17"/>
      <c r="VQ5" s="17"/>
      <c r="VR5" s="17"/>
      <c r="VS5" s="17"/>
      <c r="VT5" s="17"/>
      <c r="VU5" s="17"/>
      <c r="VV5" s="17"/>
      <c r="VW5" s="17"/>
      <c r="VX5" s="17"/>
      <c r="VY5" s="17"/>
      <c r="VZ5" s="17"/>
      <c r="WA5" s="17"/>
      <c r="WB5" s="17"/>
      <c r="WC5" s="17"/>
      <c r="WD5" s="17"/>
      <c r="WE5" s="17"/>
      <c r="WF5" s="17"/>
      <c r="WG5" s="17"/>
      <c r="WH5" s="17"/>
      <c r="WI5" s="17"/>
      <c r="WJ5" s="17"/>
      <c r="WK5" s="17"/>
      <c r="WL5" s="17"/>
      <c r="WM5" s="17"/>
      <c r="WN5" s="17"/>
      <c r="WO5" s="17"/>
      <c r="WP5" s="17"/>
      <c r="WQ5" s="17"/>
      <c r="WR5" s="17"/>
      <c r="WS5" s="17"/>
      <c r="WT5" s="17"/>
      <c r="WU5" s="17"/>
      <c r="WV5" s="17"/>
      <c r="WW5" s="17"/>
      <c r="WX5" s="17"/>
      <c r="WY5" s="17"/>
      <c r="WZ5" s="17"/>
      <c r="XA5" s="17"/>
      <c r="XB5" s="17"/>
      <c r="XC5" s="17"/>
      <c r="XD5" s="17"/>
      <c r="XE5" s="17"/>
      <c r="XF5" s="17"/>
      <c r="XG5" s="17"/>
      <c r="XH5" s="17"/>
      <c r="XI5" s="17"/>
      <c r="XJ5" s="17"/>
      <c r="XK5" s="17"/>
      <c r="XL5" s="17"/>
      <c r="XM5" s="17"/>
      <c r="XN5" s="17"/>
      <c r="XO5" s="17"/>
      <c r="XP5" s="17"/>
      <c r="XQ5" s="17"/>
      <c r="XR5" s="17"/>
      <c r="XS5" s="17"/>
      <c r="XT5" s="17"/>
      <c r="XU5" s="17"/>
      <c r="XV5" s="17"/>
      <c r="XW5" s="17"/>
      <c r="XX5" s="17"/>
      <c r="XY5" s="17"/>
      <c r="XZ5" s="17"/>
      <c r="YA5" s="17"/>
      <c r="YB5" s="17"/>
      <c r="YC5" s="17"/>
      <c r="YD5" s="17"/>
      <c r="YE5" s="17"/>
      <c r="YF5" s="17"/>
      <c r="YG5" s="17"/>
      <c r="YH5" s="17"/>
      <c r="YI5" s="17"/>
      <c r="YJ5" s="17"/>
      <c r="YK5" s="17"/>
      <c r="YL5" s="17"/>
      <c r="YM5" s="17"/>
      <c r="YN5" s="17"/>
      <c r="YO5" s="17"/>
      <c r="YP5" s="17"/>
      <c r="YQ5" s="17"/>
      <c r="YR5" s="17"/>
      <c r="YS5" s="17"/>
      <c r="YT5" s="17"/>
      <c r="YU5" s="17"/>
      <c r="YV5" s="17"/>
      <c r="YW5" s="17"/>
      <c r="YX5" s="17"/>
      <c r="YY5" s="17"/>
      <c r="YZ5" s="17"/>
      <c r="ZA5" s="17"/>
      <c r="ZB5" s="17"/>
      <c r="ZC5" s="17"/>
      <c r="ZD5" s="17"/>
      <c r="ZE5" s="17"/>
      <c r="ZF5" s="17"/>
      <c r="ZG5" s="17"/>
      <c r="ZH5" s="17"/>
      <c r="ZI5" s="17"/>
      <c r="ZJ5" s="17"/>
      <c r="ZK5" s="17"/>
      <c r="ZL5" s="17"/>
      <c r="ZM5" s="17"/>
      <c r="ZN5" s="17"/>
      <c r="ZO5" s="17"/>
      <c r="ZP5" s="17"/>
      <c r="ZQ5" s="17"/>
      <c r="ZR5" s="17"/>
      <c r="ZS5" s="17"/>
      <c r="ZT5" s="17"/>
      <c r="ZU5" s="17"/>
      <c r="ZV5" s="17"/>
      <c r="ZW5" s="17"/>
      <c r="ZX5" s="17"/>
      <c r="ZY5" s="17"/>
      <c r="ZZ5" s="17"/>
      <c r="AAA5" s="17"/>
      <c r="AAB5" s="17"/>
      <c r="AAC5" s="17"/>
      <c r="AAD5" s="17"/>
      <c r="AAE5" s="17"/>
      <c r="AAF5" s="17"/>
      <c r="AAG5" s="17"/>
      <c r="AAH5" s="17"/>
      <c r="AAI5" s="17"/>
      <c r="AAJ5" s="17"/>
      <c r="AAK5" s="17"/>
      <c r="AAL5" s="17"/>
      <c r="AAM5" s="17"/>
      <c r="AAN5" s="17"/>
      <c r="AAO5" s="17"/>
      <c r="AAP5" s="17"/>
      <c r="AAQ5" s="17"/>
      <c r="AAR5" s="17"/>
      <c r="AAS5" s="17"/>
      <c r="AAT5" s="17"/>
      <c r="AAU5" s="17"/>
      <c r="AAV5" s="17"/>
      <c r="AAW5" s="17"/>
      <c r="AAX5" s="17"/>
      <c r="AAY5" s="17"/>
      <c r="AAZ5" s="17"/>
      <c r="ABA5" s="17"/>
      <c r="ABB5" s="17"/>
      <c r="ABC5" s="17"/>
      <c r="ABD5" s="17"/>
      <c r="ABE5" s="17"/>
      <c r="ABF5" s="17"/>
      <c r="ABG5" s="17"/>
      <c r="ABH5" s="17"/>
      <c r="ABI5" s="17"/>
      <c r="ABJ5" s="17"/>
      <c r="ABK5" s="17"/>
      <c r="ABL5" s="17"/>
      <c r="ABM5" s="17"/>
      <c r="ABN5" s="17"/>
      <c r="ABO5" s="17"/>
      <c r="ABP5" s="17"/>
      <c r="ABQ5" s="17"/>
      <c r="ABR5" s="17"/>
      <c r="ABS5" s="17"/>
      <c r="ABT5" s="17"/>
      <c r="ABU5" s="17"/>
      <c r="ABV5" s="17"/>
      <c r="ABW5" s="17"/>
      <c r="ABX5" s="17"/>
      <c r="ABY5" s="17"/>
      <c r="ABZ5" s="17"/>
      <c r="ACA5" s="17"/>
      <c r="ACB5" s="17"/>
      <c r="ACC5" s="17"/>
      <c r="ACD5" s="17"/>
      <c r="ACE5" s="17"/>
      <c r="ACF5" s="17"/>
      <c r="ACG5" s="17"/>
      <c r="ACH5" s="17"/>
      <c r="ACI5" s="17"/>
      <c r="ACJ5" s="17"/>
      <c r="ACK5" s="17"/>
      <c r="ACL5" s="17"/>
      <c r="ACM5" s="17"/>
      <c r="ACN5" s="17"/>
      <c r="ACO5" s="17"/>
      <c r="ACP5" s="17"/>
      <c r="ACQ5" s="17"/>
      <c r="ACR5" s="17"/>
      <c r="ACS5" s="17"/>
      <c r="ACT5" s="17"/>
      <c r="ACU5" s="17"/>
      <c r="ACV5" s="17"/>
      <c r="ACW5" s="17"/>
      <c r="ACX5" s="17"/>
      <c r="ACY5" s="17"/>
      <c r="ACZ5" s="17"/>
      <c r="ADA5" s="17"/>
      <c r="ADB5" s="17"/>
      <c r="ADC5" s="17"/>
      <c r="ADD5" s="17"/>
      <c r="ADE5" s="17"/>
      <c r="ADF5" s="17"/>
      <c r="ADG5" s="17"/>
      <c r="ADH5" s="17"/>
      <c r="ADI5" s="17"/>
      <c r="ADJ5" s="17"/>
      <c r="ADK5" s="17"/>
      <c r="ADL5" s="17"/>
      <c r="ADM5" s="17"/>
      <c r="ADN5" s="17"/>
      <c r="ADO5" s="17"/>
      <c r="ADP5" s="17"/>
      <c r="ADQ5" s="17"/>
      <c r="ADR5" s="17"/>
      <c r="ADS5" s="17"/>
      <c r="ADT5" s="17"/>
      <c r="ADU5" s="17"/>
      <c r="ADV5" s="17"/>
      <c r="ADW5" s="17"/>
      <c r="ADX5" s="17"/>
      <c r="ADY5" s="17"/>
      <c r="ADZ5" s="17"/>
      <c r="AEA5" s="17"/>
      <c r="AEB5" s="17"/>
      <c r="AEC5" s="17"/>
      <c r="AED5" s="17"/>
      <c r="AEE5" s="17"/>
      <c r="AEF5" s="17"/>
      <c r="AEG5" s="17"/>
      <c r="AEH5" s="17"/>
      <c r="AEI5" s="17"/>
      <c r="AEJ5" s="17"/>
      <c r="AEK5" s="17"/>
      <c r="AEL5" s="17"/>
      <c r="AEM5" s="17"/>
      <c r="AEN5" s="17"/>
      <c r="AEO5" s="17"/>
      <c r="AEP5" s="17"/>
      <c r="AEQ5" s="17"/>
      <c r="AER5" s="17"/>
      <c r="AES5" s="17"/>
      <c r="AET5" s="17"/>
      <c r="AEU5" s="17"/>
      <c r="AEV5" s="17"/>
      <c r="AEW5" s="17"/>
      <c r="AEX5" s="17"/>
      <c r="AEY5" s="17"/>
      <c r="AEZ5" s="17"/>
      <c r="AFA5" s="17"/>
      <c r="AFB5" s="17"/>
      <c r="AFC5" s="17"/>
      <c r="AFD5" s="17"/>
      <c r="AFE5" s="17"/>
      <c r="AFF5" s="17"/>
      <c r="AFG5" s="17"/>
      <c r="AFH5" s="17"/>
      <c r="AFI5" s="17"/>
      <c r="AFJ5" s="17"/>
      <c r="AFK5" s="17"/>
      <c r="AFL5" s="17"/>
      <c r="AFM5" s="17"/>
      <c r="AFN5" s="17"/>
      <c r="AFO5" s="17"/>
      <c r="AFP5" s="17"/>
      <c r="AFQ5" s="17"/>
      <c r="AFR5" s="17"/>
      <c r="AFS5" s="17"/>
      <c r="AFT5" s="17"/>
      <c r="AFU5" s="17"/>
      <c r="AFV5" s="17"/>
      <c r="AFW5" s="17"/>
      <c r="AFX5" s="17"/>
      <c r="AFY5" s="17"/>
      <c r="AFZ5" s="17"/>
      <c r="AGA5" s="17"/>
      <c r="AGB5" s="17"/>
      <c r="AGC5" s="17"/>
      <c r="AGD5" s="17"/>
      <c r="AGE5" s="17"/>
      <c r="AGF5" s="17"/>
      <c r="AGG5" s="17"/>
      <c r="AGH5" s="17"/>
      <c r="AGI5" s="17"/>
      <c r="AGJ5" s="17"/>
      <c r="AGK5" s="17"/>
      <c r="AGL5" s="17"/>
      <c r="AGM5" s="17"/>
      <c r="AGN5" s="17"/>
      <c r="AGO5" s="17"/>
      <c r="AGP5" s="17"/>
      <c r="AGQ5" s="17"/>
      <c r="AGR5" s="17"/>
      <c r="AGS5" s="17"/>
      <c r="AGT5" s="17"/>
      <c r="AGU5" s="17"/>
      <c r="AGV5" s="17"/>
      <c r="AGW5" s="17"/>
      <c r="AGX5" s="17"/>
      <c r="AGY5" s="17"/>
      <c r="AGZ5" s="17"/>
      <c r="AHA5" s="17"/>
      <c r="AHB5" s="17"/>
      <c r="AHC5" s="17"/>
      <c r="AHD5" s="17"/>
      <c r="AHE5" s="17"/>
      <c r="AHF5" s="17"/>
      <c r="AHG5" s="17"/>
      <c r="AHH5" s="17"/>
      <c r="AHI5" s="17"/>
      <c r="AHJ5" s="17"/>
      <c r="AHK5" s="17"/>
      <c r="AHL5" s="17"/>
      <c r="AHM5" s="17"/>
      <c r="AHN5" s="17"/>
      <c r="AHO5" s="17"/>
      <c r="AHP5" s="17"/>
      <c r="AHQ5" s="17"/>
      <c r="AHR5" s="17"/>
      <c r="AHS5" s="17"/>
      <c r="AHT5" s="17"/>
      <c r="AHU5" s="17"/>
      <c r="AHV5" s="17"/>
      <c r="AHW5" s="17"/>
      <c r="AHX5" s="17"/>
      <c r="AHY5" s="17"/>
      <c r="AHZ5" s="17"/>
      <c r="AIA5" s="17"/>
      <c r="AIB5" s="17"/>
      <c r="AIC5" s="17"/>
      <c r="AID5" s="17"/>
      <c r="AIE5" s="17"/>
      <c r="AIF5" s="17"/>
      <c r="AIG5" s="17"/>
      <c r="AIH5" s="17"/>
      <c r="AII5" s="17"/>
      <c r="AIJ5" s="17"/>
      <c r="AIK5" s="17"/>
      <c r="AIL5" s="17"/>
      <c r="AIM5" s="17"/>
      <c r="AIN5" s="17"/>
      <c r="AIO5" s="17"/>
      <c r="AIP5" s="17"/>
      <c r="AIQ5" s="17"/>
      <c r="AIR5" s="17"/>
      <c r="AIS5" s="17"/>
      <c r="AIT5" s="17"/>
      <c r="AIU5" s="17"/>
      <c r="AIV5" s="17"/>
      <c r="AIW5" s="17"/>
      <c r="AIX5" s="17"/>
      <c r="AIY5" s="17"/>
      <c r="AIZ5" s="17"/>
      <c r="AJA5" s="17"/>
      <c r="AJB5" s="17"/>
      <c r="AJC5" s="17"/>
      <c r="AJD5" s="17"/>
      <c r="AJE5" s="17"/>
      <c r="AJF5" s="17"/>
      <c r="AJG5" s="17"/>
      <c r="AJH5" s="17"/>
      <c r="AJI5" s="17"/>
      <c r="AJJ5" s="17"/>
      <c r="AJK5" s="17"/>
      <c r="AJL5" s="17"/>
      <c r="AJM5" s="17"/>
      <c r="AJN5" s="17"/>
      <c r="AJO5" s="17"/>
      <c r="AJP5" s="17"/>
      <c r="AJQ5" s="17"/>
      <c r="AJR5" s="17"/>
      <c r="AJS5" s="17"/>
      <c r="AJT5" s="17"/>
      <c r="AJU5" s="17"/>
      <c r="AJV5" s="17"/>
      <c r="AJW5" s="17"/>
      <c r="AJX5" s="17"/>
      <c r="AJY5" s="17"/>
      <c r="AJZ5" s="17"/>
      <c r="AKA5" s="17"/>
      <c r="AKB5" s="17"/>
      <c r="AKC5" s="17"/>
      <c r="AKD5" s="17"/>
      <c r="AKE5" s="17"/>
      <c r="AKF5" s="17"/>
      <c r="AKG5" s="17"/>
      <c r="AKH5" s="17"/>
      <c r="AKI5" s="17"/>
      <c r="AKJ5" s="17"/>
      <c r="AKK5" s="17"/>
      <c r="AKL5" s="17"/>
      <c r="AKM5" s="17"/>
      <c r="AKN5" s="17"/>
      <c r="AKO5" s="17"/>
      <c r="AKP5" s="17"/>
      <c r="AKQ5" s="17"/>
      <c r="AKR5" s="17"/>
      <c r="AKS5" s="17"/>
      <c r="AKT5" s="17"/>
      <c r="AKU5" s="17"/>
      <c r="AKV5" s="17"/>
      <c r="AKW5" s="17"/>
      <c r="AKX5" s="17"/>
      <c r="AKY5" s="17"/>
      <c r="AKZ5" s="17"/>
      <c r="ALA5" s="17"/>
      <c r="ALB5" s="17"/>
      <c r="ALC5" s="17"/>
      <c r="ALD5" s="17"/>
      <c r="ALE5" s="17"/>
      <c r="ALF5" s="17"/>
      <c r="ALG5" s="17"/>
      <c r="ALH5" s="17"/>
      <c r="ALI5" s="17"/>
      <c r="ALJ5" s="17"/>
      <c r="ALK5" s="17"/>
      <c r="ALL5" s="17"/>
      <c r="ALM5" s="17"/>
      <c r="ALN5" s="17"/>
      <c r="ALO5" s="17"/>
      <c r="ALP5" s="17"/>
      <c r="ALQ5" s="17"/>
      <c r="ALR5" s="17"/>
      <c r="ALS5" s="17"/>
      <c r="ALT5" s="17"/>
      <c r="ALU5" s="17"/>
      <c r="ALV5" s="17"/>
      <c r="ALW5" s="17"/>
      <c r="ALX5" s="17"/>
      <c r="ALY5" s="17"/>
      <c r="ALZ5" s="17"/>
      <c r="AMA5" s="17"/>
      <c r="AMB5" s="17"/>
      <c r="AMC5" s="17"/>
      <c r="AMD5" s="17"/>
      <c r="AME5" s="17"/>
      <c r="AMF5" s="17"/>
      <c r="AMG5" s="17"/>
      <c r="AMH5" s="17"/>
      <c r="AMI5" s="17"/>
      <c r="AMJ5" s="17"/>
      <c r="AMK5" s="17"/>
      <c r="AML5" s="17"/>
      <c r="AMM5" s="17"/>
      <c r="AMN5" s="17"/>
      <c r="AMO5" s="17"/>
      <c r="AMP5" s="17"/>
      <c r="AMQ5" s="17"/>
      <c r="AMR5" s="17"/>
      <c r="AMS5" s="17"/>
      <c r="AMT5" s="17"/>
      <c r="AMU5" s="17"/>
      <c r="AMV5" s="17"/>
      <c r="AMW5" s="17"/>
      <c r="AMX5" s="17"/>
      <c r="AMY5" s="17"/>
      <c r="AMZ5" s="17"/>
      <c r="ANA5" s="17"/>
      <c r="ANB5" s="17"/>
      <c r="ANC5" s="17"/>
      <c r="AND5" s="17"/>
      <c r="ANE5" s="17"/>
      <c r="ANF5" s="17"/>
      <c r="ANG5" s="17"/>
      <c r="ANH5" s="17"/>
      <c r="ANI5" s="17"/>
      <c r="ANJ5" s="17"/>
      <c r="ANK5" s="17"/>
      <c r="ANL5" s="17"/>
      <c r="ANM5" s="17"/>
      <c r="ANN5" s="17"/>
      <c r="ANO5" s="17"/>
      <c r="ANP5" s="17"/>
      <c r="ANQ5" s="17"/>
      <c r="ANR5" s="17"/>
      <c r="ANS5" s="17"/>
      <c r="ANT5" s="17"/>
      <c r="ANU5" s="17"/>
      <c r="ANV5" s="17"/>
      <c r="ANW5" s="17"/>
      <c r="ANX5" s="17"/>
      <c r="ANY5" s="17"/>
      <c r="ANZ5" s="17"/>
      <c r="AOA5" s="17"/>
      <c r="AOB5" s="17"/>
      <c r="AOC5" s="17"/>
      <c r="AOD5" s="17"/>
      <c r="AOE5" s="17"/>
      <c r="AOF5" s="17"/>
      <c r="AOG5" s="17"/>
      <c r="AOH5" s="17"/>
      <c r="AOI5" s="17"/>
      <c r="AOJ5" s="17"/>
      <c r="AOK5" s="17"/>
      <c r="AOL5" s="17"/>
      <c r="AOM5" s="17"/>
      <c r="AON5" s="17"/>
      <c r="AOO5" s="17"/>
      <c r="AOP5" s="17"/>
      <c r="AOQ5" s="17"/>
      <c r="AOR5" s="17"/>
      <c r="AOS5" s="17"/>
      <c r="AOT5" s="17"/>
      <c r="AOU5" s="17"/>
      <c r="AOV5" s="17"/>
      <c r="AOW5" s="17"/>
      <c r="AOX5" s="17"/>
      <c r="AOY5" s="17"/>
      <c r="AOZ5" s="17"/>
      <c r="APA5" s="17"/>
      <c r="APB5" s="17"/>
      <c r="APC5" s="17"/>
      <c r="APD5" s="17"/>
      <c r="APE5" s="17"/>
      <c r="APF5" s="17"/>
      <c r="APG5" s="17"/>
      <c r="APH5" s="17"/>
      <c r="API5" s="17"/>
      <c r="APJ5" s="17"/>
      <c r="APK5" s="17"/>
      <c r="APL5" s="17"/>
      <c r="APM5" s="17"/>
      <c r="APN5" s="17"/>
      <c r="APO5" s="17"/>
      <c r="APP5" s="17"/>
      <c r="APQ5" s="17"/>
      <c r="APR5" s="17"/>
      <c r="APS5" s="17"/>
      <c r="APT5" s="17"/>
      <c r="APU5" s="17"/>
      <c r="APV5" s="17"/>
      <c r="APW5" s="17"/>
      <c r="APX5" s="17"/>
      <c r="APY5" s="17"/>
      <c r="APZ5" s="17"/>
      <c r="AQA5" s="17"/>
      <c r="AQB5" s="17"/>
      <c r="AQC5" s="17"/>
      <c r="AQD5" s="17"/>
      <c r="AQE5" s="17"/>
      <c r="AQF5" s="17"/>
      <c r="AQG5" s="17"/>
      <c r="AQH5" s="17"/>
      <c r="AQI5" s="17"/>
      <c r="AQJ5" s="17"/>
      <c r="AQK5" s="17"/>
      <c r="AQL5" s="17"/>
      <c r="AQM5" s="17"/>
      <c r="AQN5" s="17"/>
      <c r="AQO5" s="17"/>
      <c r="AQP5" s="17"/>
      <c r="AQQ5" s="17"/>
      <c r="AQR5" s="17"/>
      <c r="AQS5" s="17"/>
      <c r="AQT5" s="17"/>
      <c r="AQU5" s="17"/>
      <c r="AQV5" s="17"/>
      <c r="AQW5" s="17"/>
      <c r="AQX5" s="17"/>
      <c r="AQY5" s="17"/>
      <c r="AQZ5" s="17"/>
      <c r="ARA5" s="17"/>
      <c r="ARB5" s="17"/>
      <c r="ARC5" s="17"/>
      <c r="ARD5" s="17"/>
      <c r="ARE5" s="17"/>
      <c r="ARF5" s="17"/>
      <c r="ARG5" s="17"/>
      <c r="ARH5" s="17"/>
      <c r="ARI5" s="17"/>
      <c r="ARJ5" s="17"/>
      <c r="ARK5" s="17"/>
      <c r="ARL5" s="17"/>
      <c r="ARM5" s="17"/>
      <c r="ARN5" s="17"/>
      <c r="ARO5" s="17"/>
      <c r="ARP5" s="17"/>
      <c r="ARQ5" s="17"/>
      <c r="ARR5" s="17"/>
      <c r="ARS5" s="17"/>
      <c r="ART5" s="17"/>
      <c r="ARU5" s="17"/>
      <c r="ARV5" s="17"/>
      <c r="ARW5" s="17"/>
      <c r="ARX5" s="17"/>
      <c r="ARY5" s="17"/>
      <c r="ARZ5" s="17"/>
      <c r="ASA5" s="17"/>
      <c r="ASB5" s="17"/>
      <c r="ASC5" s="17"/>
      <c r="ASD5" s="17"/>
      <c r="ASE5" s="17"/>
      <c r="ASF5" s="17"/>
      <c r="ASG5" s="17"/>
      <c r="ASH5" s="17"/>
      <c r="ASI5" s="17"/>
      <c r="ASJ5" s="17"/>
      <c r="ASK5" s="17"/>
      <c r="ASL5" s="17"/>
      <c r="ASM5" s="17"/>
      <c r="ASN5" s="17"/>
      <c r="ASO5" s="17"/>
      <c r="ASP5" s="17"/>
      <c r="ASQ5" s="17"/>
      <c r="ASR5" s="17"/>
      <c r="ASS5" s="17"/>
      <c r="AST5" s="17"/>
      <c r="ASU5" s="17"/>
      <c r="ASV5" s="17"/>
      <c r="ASW5" s="17"/>
      <c r="ASX5" s="17"/>
      <c r="ASY5" s="17"/>
      <c r="ASZ5" s="17"/>
      <c r="ATA5" s="17"/>
      <c r="ATB5" s="17"/>
      <c r="ATC5" s="17"/>
      <c r="ATD5" s="17"/>
      <c r="ATE5" s="17"/>
      <c r="ATF5" s="17"/>
      <c r="ATG5" s="17"/>
      <c r="ATH5" s="17"/>
      <c r="ATI5" s="17"/>
      <c r="ATJ5" s="17"/>
      <c r="ATK5" s="17"/>
      <c r="ATL5" s="17"/>
      <c r="ATM5" s="17"/>
      <c r="ATN5" s="17"/>
      <c r="ATO5" s="17"/>
      <c r="ATP5" s="17"/>
      <c r="ATQ5" s="17"/>
      <c r="ATR5" s="17"/>
      <c r="ATS5" s="17"/>
      <c r="ATT5" s="17"/>
      <c r="ATU5" s="17"/>
      <c r="ATV5" s="17"/>
      <c r="ATW5" s="17"/>
      <c r="ATX5" s="17"/>
      <c r="ATY5" s="17"/>
      <c r="ATZ5" s="17"/>
      <c r="AUA5" s="17"/>
      <c r="AUB5" s="17"/>
      <c r="AUC5" s="17"/>
      <c r="AUD5" s="17"/>
      <c r="AUE5" s="17"/>
      <c r="AUF5" s="17"/>
      <c r="AUG5" s="17"/>
      <c r="AUH5" s="17"/>
      <c r="AUI5" s="17"/>
      <c r="AUJ5" s="17"/>
      <c r="AUK5" s="17"/>
      <c r="AUL5" s="17"/>
      <c r="AUM5" s="17"/>
      <c r="AUN5" s="17"/>
      <c r="AUO5" s="17"/>
      <c r="AUP5" s="17"/>
      <c r="AUQ5" s="17"/>
      <c r="AUR5" s="17"/>
      <c r="AUS5" s="17"/>
      <c r="AUT5" s="17"/>
      <c r="AUU5" s="17"/>
      <c r="AUV5" s="17"/>
      <c r="AUW5" s="17"/>
      <c r="AUX5" s="17"/>
      <c r="AUY5" s="17"/>
      <c r="AUZ5" s="17"/>
      <c r="AVA5" s="17"/>
      <c r="AVB5" s="17"/>
      <c r="AVC5" s="17"/>
      <c r="AVD5" s="17"/>
      <c r="AVE5" s="17"/>
      <c r="AVF5" s="17"/>
      <c r="AVG5" s="17"/>
      <c r="AVH5" s="17"/>
      <c r="AVI5" s="17"/>
      <c r="AVJ5" s="17"/>
      <c r="AVK5" s="17"/>
      <c r="AVL5" s="17"/>
      <c r="AVM5" s="17"/>
      <c r="AVN5" s="17"/>
      <c r="AVO5" s="17"/>
      <c r="AVP5" s="17"/>
      <c r="AVQ5" s="17"/>
      <c r="AVR5" s="17"/>
      <c r="AVS5" s="17"/>
      <c r="AVT5" s="17"/>
      <c r="AVU5" s="17"/>
      <c r="AVV5" s="17"/>
      <c r="AVW5" s="17"/>
      <c r="AVX5" s="17"/>
      <c r="AVY5" s="17"/>
      <c r="AVZ5" s="17"/>
      <c r="AWA5" s="17"/>
      <c r="AWB5" s="17"/>
      <c r="AWC5" s="17"/>
      <c r="AWD5" s="17"/>
      <c r="AWE5" s="17"/>
      <c r="AWF5" s="17"/>
      <c r="AWG5" s="17"/>
      <c r="AWH5" s="17"/>
      <c r="AWI5" s="17"/>
      <c r="AWJ5" s="17"/>
      <c r="AWK5" s="17"/>
      <c r="AWL5" s="17"/>
      <c r="AWM5" s="17"/>
      <c r="AWN5" s="17"/>
      <c r="AWO5" s="17"/>
      <c r="AWP5" s="17"/>
      <c r="AWQ5" s="17"/>
      <c r="AWR5" s="17"/>
      <c r="AWS5" s="17"/>
      <c r="AWT5" s="17"/>
      <c r="AWU5" s="17"/>
      <c r="AWV5" s="17"/>
      <c r="AWW5" s="17"/>
      <c r="AWX5" s="17"/>
      <c r="AWY5" s="17"/>
      <c r="AWZ5" s="17"/>
      <c r="AXA5" s="17"/>
      <c r="AXB5" s="17"/>
      <c r="AXC5" s="17"/>
      <c r="AXD5" s="17"/>
      <c r="AXE5" s="17"/>
      <c r="AXF5" s="17"/>
      <c r="AXG5" s="17"/>
      <c r="AXH5" s="17"/>
      <c r="AXI5" s="17"/>
      <c r="AXJ5" s="17"/>
      <c r="AXK5" s="17"/>
      <c r="AXL5" s="17"/>
      <c r="AXM5" s="17"/>
      <c r="AXN5" s="17"/>
      <c r="AXO5" s="17"/>
      <c r="AXP5" s="17"/>
      <c r="AXQ5" s="17"/>
      <c r="AXR5" s="17"/>
      <c r="AXS5" s="17"/>
      <c r="AXT5" s="17"/>
      <c r="AXU5" s="17"/>
      <c r="AXV5" s="17"/>
      <c r="AXW5" s="17"/>
      <c r="AXX5" s="17"/>
      <c r="AXY5" s="17"/>
      <c r="AXZ5" s="17"/>
      <c r="AYA5" s="17"/>
      <c r="AYB5" s="17"/>
      <c r="AYC5" s="17"/>
      <c r="AYD5" s="17"/>
      <c r="AYE5" s="17"/>
      <c r="AYF5" s="17"/>
      <c r="AYG5" s="17"/>
      <c r="AYH5" s="17"/>
      <c r="AYI5" s="17"/>
      <c r="AYJ5" s="17"/>
      <c r="AYK5" s="17"/>
      <c r="AYL5" s="17"/>
      <c r="AYM5" s="17"/>
      <c r="AYN5" s="17"/>
      <c r="AYO5" s="17"/>
      <c r="AYP5" s="17"/>
      <c r="AYQ5" s="17"/>
      <c r="AYR5" s="17"/>
      <c r="AYS5" s="17"/>
      <c r="AYT5" s="17"/>
      <c r="AYU5" s="17"/>
      <c r="AYV5" s="17"/>
      <c r="AYW5" s="17"/>
      <c r="AYX5" s="17"/>
      <c r="AYY5" s="17"/>
      <c r="AYZ5" s="17"/>
      <c r="AZA5" s="17"/>
      <c r="AZB5" s="17"/>
      <c r="AZC5" s="17"/>
      <c r="AZD5" s="17"/>
      <c r="AZE5" s="17"/>
      <c r="AZF5" s="17"/>
      <c r="AZG5" s="17"/>
      <c r="AZH5" s="17"/>
      <c r="AZI5" s="17"/>
      <c r="AZJ5" s="17"/>
      <c r="AZK5" s="17"/>
      <c r="AZL5" s="17"/>
      <c r="AZM5" s="17"/>
      <c r="AZN5" s="17"/>
      <c r="AZO5" s="17"/>
      <c r="AZP5" s="17"/>
      <c r="AZQ5" s="17"/>
      <c r="AZR5" s="17"/>
      <c r="AZS5" s="17"/>
      <c r="AZT5" s="17"/>
      <c r="AZU5" s="17"/>
      <c r="AZV5" s="17"/>
      <c r="AZW5" s="17"/>
      <c r="AZX5" s="17"/>
      <c r="AZY5" s="17"/>
      <c r="AZZ5" s="17"/>
      <c r="BAA5" s="17"/>
      <c r="BAB5" s="17"/>
      <c r="BAC5" s="17"/>
      <c r="BAD5" s="17"/>
      <c r="BAE5" s="17"/>
      <c r="BAF5" s="17"/>
      <c r="BAG5" s="17"/>
      <c r="BAH5" s="17"/>
      <c r="BAI5" s="17"/>
      <c r="BAJ5" s="17"/>
      <c r="BAK5" s="17"/>
      <c r="BAL5" s="17"/>
      <c r="BAM5" s="17"/>
      <c r="BAN5" s="46"/>
    </row>
    <row r="6" spans="1:1392" s="5" customFormat="1" ht="15.75" customHeight="1" x14ac:dyDescent="0.25">
      <c r="A6" s="91" t="s">
        <v>773</v>
      </c>
      <c r="B6" s="189">
        <v>99.9</v>
      </c>
      <c r="C6" s="189">
        <v>99.8</v>
      </c>
      <c r="D6" s="189">
        <v>99.8</v>
      </c>
      <c r="E6" s="189">
        <v>100</v>
      </c>
      <c r="F6" s="194">
        <v>96.1</v>
      </c>
      <c r="G6" s="254">
        <v>96.4</v>
      </c>
      <c r="H6" s="153"/>
      <c r="I6" s="63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 s="28"/>
    </row>
    <row r="7" spans="1:1392" s="5" customFormat="1" ht="15.75" customHeight="1" x14ac:dyDescent="0.25">
      <c r="A7" s="91" t="s">
        <v>774</v>
      </c>
      <c r="B7" s="189" t="s">
        <v>15</v>
      </c>
      <c r="C7" s="189" t="s">
        <v>15</v>
      </c>
      <c r="D7" s="189">
        <v>44.3</v>
      </c>
      <c r="E7" s="189">
        <v>63.3</v>
      </c>
      <c r="F7" s="194">
        <v>62.1</v>
      </c>
      <c r="G7" s="254">
        <v>68.3</v>
      </c>
      <c r="H7" s="153"/>
      <c r="I7" s="63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 s="28"/>
    </row>
    <row r="8" spans="1:1392" s="5" customFormat="1" ht="15.75" customHeight="1" x14ac:dyDescent="0.25">
      <c r="A8" s="91" t="s">
        <v>775</v>
      </c>
      <c r="B8" s="189" t="s">
        <v>15</v>
      </c>
      <c r="C8" s="189" t="s">
        <v>15</v>
      </c>
      <c r="D8" s="189" t="s">
        <v>15</v>
      </c>
      <c r="E8" s="189">
        <v>94.4</v>
      </c>
      <c r="F8" s="194">
        <v>94.2</v>
      </c>
      <c r="G8" s="254">
        <v>94.4</v>
      </c>
      <c r="H8" s="153"/>
      <c r="I8" s="6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  <c r="AMK8"/>
      <c r="AML8"/>
      <c r="AMM8"/>
      <c r="AMN8"/>
      <c r="AMO8"/>
      <c r="AMP8"/>
      <c r="AMQ8"/>
      <c r="AMR8"/>
      <c r="AMS8"/>
      <c r="AMT8"/>
      <c r="AMU8"/>
      <c r="AMV8"/>
      <c r="AMW8"/>
      <c r="AMX8"/>
      <c r="AMY8"/>
      <c r="AMZ8"/>
      <c r="ANA8"/>
      <c r="ANB8"/>
      <c r="ANC8"/>
      <c r="AND8"/>
      <c r="ANE8"/>
      <c r="ANF8"/>
      <c r="ANG8"/>
      <c r="ANH8"/>
      <c r="ANI8"/>
      <c r="ANJ8"/>
      <c r="ANK8"/>
      <c r="ANL8"/>
      <c r="ANM8"/>
      <c r="ANN8"/>
      <c r="ANO8"/>
      <c r="ANP8"/>
      <c r="ANQ8"/>
      <c r="ANR8"/>
      <c r="ANS8"/>
      <c r="ANT8"/>
      <c r="ANU8"/>
      <c r="ANV8"/>
      <c r="ANW8"/>
      <c r="ANX8"/>
      <c r="ANY8"/>
      <c r="ANZ8"/>
      <c r="AOA8"/>
      <c r="AOB8"/>
      <c r="AOC8"/>
      <c r="AOD8"/>
      <c r="AOE8"/>
      <c r="AOF8"/>
      <c r="AOG8"/>
      <c r="AOH8"/>
      <c r="AOI8"/>
      <c r="AOJ8"/>
      <c r="AOK8"/>
      <c r="AOL8"/>
      <c r="AOM8"/>
      <c r="AON8"/>
      <c r="AOO8"/>
      <c r="AOP8"/>
      <c r="AOQ8"/>
      <c r="AOR8"/>
      <c r="AOS8"/>
      <c r="AOT8"/>
      <c r="AOU8"/>
      <c r="AOV8"/>
      <c r="AOW8"/>
      <c r="AOX8"/>
      <c r="AOY8"/>
      <c r="AOZ8"/>
      <c r="APA8"/>
      <c r="APB8"/>
      <c r="APC8"/>
      <c r="APD8"/>
      <c r="APE8"/>
      <c r="APF8"/>
      <c r="APG8"/>
      <c r="APH8"/>
      <c r="API8"/>
      <c r="APJ8"/>
      <c r="APK8"/>
      <c r="APL8"/>
      <c r="APM8"/>
      <c r="APN8"/>
      <c r="APO8"/>
      <c r="APP8"/>
      <c r="APQ8"/>
      <c r="APR8"/>
      <c r="APS8"/>
      <c r="APT8"/>
      <c r="APU8"/>
      <c r="APV8"/>
      <c r="APW8"/>
      <c r="APX8"/>
      <c r="APY8"/>
      <c r="APZ8"/>
      <c r="AQA8"/>
      <c r="AQB8"/>
      <c r="AQC8"/>
      <c r="AQD8"/>
      <c r="AQE8"/>
      <c r="AQF8"/>
      <c r="AQG8"/>
      <c r="AQH8"/>
      <c r="AQI8"/>
      <c r="AQJ8"/>
      <c r="AQK8"/>
      <c r="AQL8"/>
      <c r="AQM8"/>
      <c r="AQN8"/>
      <c r="AQO8"/>
      <c r="AQP8"/>
      <c r="AQQ8"/>
      <c r="AQR8"/>
      <c r="AQS8"/>
      <c r="AQT8"/>
      <c r="AQU8"/>
      <c r="AQV8"/>
      <c r="AQW8"/>
      <c r="AQX8"/>
      <c r="AQY8"/>
      <c r="AQZ8"/>
      <c r="ARA8"/>
      <c r="ARB8"/>
      <c r="ARC8"/>
      <c r="ARD8"/>
      <c r="ARE8"/>
      <c r="ARF8"/>
      <c r="ARG8"/>
      <c r="ARH8"/>
      <c r="ARI8"/>
      <c r="ARJ8"/>
      <c r="ARK8"/>
      <c r="ARL8"/>
      <c r="ARM8"/>
      <c r="ARN8"/>
      <c r="ARO8"/>
      <c r="ARP8"/>
      <c r="ARQ8"/>
      <c r="ARR8"/>
      <c r="ARS8"/>
      <c r="ART8"/>
      <c r="ARU8"/>
      <c r="ARV8"/>
      <c r="ARW8"/>
      <c r="ARX8"/>
      <c r="ARY8"/>
      <c r="ARZ8"/>
      <c r="ASA8"/>
      <c r="ASB8"/>
      <c r="ASC8"/>
      <c r="ASD8"/>
      <c r="ASE8"/>
      <c r="ASF8"/>
      <c r="ASG8"/>
      <c r="ASH8"/>
      <c r="ASI8"/>
      <c r="ASJ8"/>
      <c r="ASK8"/>
      <c r="ASL8"/>
      <c r="ASM8"/>
      <c r="ASN8"/>
      <c r="ASO8"/>
      <c r="ASP8"/>
      <c r="ASQ8"/>
      <c r="ASR8"/>
      <c r="ASS8"/>
      <c r="AST8"/>
      <c r="ASU8"/>
      <c r="ASV8"/>
      <c r="ASW8"/>
      <c r="ASX8"/>
      <c r="ASY8"/>
      <c r="ASZ8"/>
      <c r="ATA8"/>
      <c r="ATB8"/>
      <c r="ATC8"/>
      <c r="ATD8"/>
      <c r="ATE8"/>
      <c r="ATF8"/>
      <c r="ATG8"/>
      <c r="ATH8"/>
      <c r="ATI8"/>
      <c r="ATJ8"/>
      <c r="ATK8"/>
      <c r="ATL8"/>
      <c r="ATM8"/>
      <c r="ATN8"/>
      <c r="ATO8"/>
      <c r="ATP8"/>
      <c r="ATQ8"/>
      <c r="ATR8"/>
      <c r="ATS8"/>
      <c r="ATT8"/>
      <c r="ATU8"/>
      <c r="ATV8"/>
      <c r="ATW8"/>
      <c r="ATX8"/>
      <c r="ATY8"/>
      <c r="ATZ8"/>
      <c r="AUA8"/>
      <c r="AUB8"/>
      <c r="AUC8"/>
      <c r="AUD8"/>
      <c r="AUE8"/>
      <c r="AUF8"/>
      <c r="AUG8"/>
      <c r="AUH8"/>
      <c r="AUI8"/>
      <c r="AUJ8"/>
      <c r="AUK8"/>
      <c r="AUL8"/>
      <c r="AUM8"/>
      <c r="AUN8"/>
      <c r="AUO8"/>
      <c r="AUP8"/>
      <c r="AUQ8"/>
      <c r="AUR8"/>
      <c r="AUS8"/>
      <c r="AUT8"/>
      <c r="AUU8"/>
      <c r="AUV8"/>
      <c r="AUW8"/>
      <c r="AUX8"/>
      <c r="AUY8"/>
      <c r="AUZ8"/>
      <c r="AVA8"/>
      <c r="AVB8"/>
      <c r="AVC8"/>
      <c r="AVD8"/>
      <c r="AVE8"/>
      <c r="AVF8"/>
      <c r="AVG8"/>
      <c r="AVH8"/>
      <c r="AVI8"/>
      <c r="AVJ8"/>
      <c r="AVK8"/>
      <c r="AVL8"/>
      <c r="AVM8"/>
      <c r="AVN8"/>
      <c r="AVO8"/>
      <c r="AVP8"/>
      <c r="AVQ8"/>
      <c r="AVR8"/>
      <c r="AVS8"/>
      <c r="AVT8"/>
      <c r="AVU8"/>
      <c r="AVV8"/>
      <c r="AVW8"/>
      <c r="AVX8"/>
      <c r="AVY8"/>
      <c r="AVZ8"/>
      <c r="AWA8"/>
      <c r="AWB8"/>
      <c r="AWC8"/>
      <c r="AWD8"/>
      <c r="AWE8"/>
      <c r="AWF8"/>
      <c r="AWG8"/>
      <c r="AWH8"/>
      <c r="AWI8"/>
      <c r="AWJ8"/>
      <c r="AWK8"/>
      <c r="AWL8"/>
      <c r="AWM8"/>
      <c r="AWN8"/>
      <c r="AWO8"/>
      <c r="AWP8"/>
      <c r="AWQ8"/>
      <c r="AWR8"/>
      <c r="AWS8"/>
      <c r="AWT8"/>
      <c r="AWU8"/>
      <c r="AWV8"/>
      <c r="AWW8"/>
      <c r="AWX8"/>
      <c r="AWY8"/>
      <c r="AWZ8"/>
      <c r="AXA8"/>
      <c r="AXB8"/>
      <c r="AXC8"/>
      <c r="AXD8"/>
      <c r="AXE8"/>
      <c r="AXF8"/>
      <c r="AXG8"/>
      <c r="AXH8"/>
      <c r="AXI8"/>
      <c r="AXJ8"/>
      <c r="AXK8"/>
      <c r="AXL8"/>
      <c r="AXM8"/>
      <c r="AXN8"/>
      <c r="AXO8"/>
      <c r="AXP8"/>
      <c r="AXQ8"/>
      <c r="AXR8"/>
      <c r="AXS8"/>
      <c r="AXT8"/>
      <c r="AXU8"/>
      <c r="AXV8"/>
      <c r="AXW8"/>
      <c r="AXX8"/>
      <c r="AXY8"/>
      <c r="AXZ8"/>
      <c r="AYA8"/>
      <c r="AYB8"/>
      <c r="AYC8"/>
      <c r="AYD8"/>
      <c r="AYE8"/>
      <c r="AYF8"/>
      <c r="AYG8"/>
      <c r="AYH8"/>
      <c r="AYI8"/>
      <c r="AYJ8"/>
      <c r="AYK8"/>
      <c r="AYL8"/>
      <c r="AYM8"/>
      <c r="AYN8"/>
      <c r="AYO8"/>
      <c r="AYP8"/>
      <c r="AYQ8"/>
      <c r="AYR8"/>
      <c r="AYS8"/>
      <c r="AYT8"/>
      <c r="AYU8"/>
      <c r="AYV8"/>
      <c r="AYW8"/>
      <c r="AYX8"/>
      <c r="AYY8"/>
      <c r="AYZ8"/>
      <c r="AZA8"/>
      <c r="AZB8"/>
      <c r="AZC8"/>
      <c r="AZD8"/>
      <c r="AZE8"/>
      <c r="AZF8"/>
      <c r="AZG8"/>
      <c r="AZH8"/>
      <c r="AZI8"/>
      <c r="AZJ8"/>
      <c r="AZK8"/>
      <c r="AZL8"/>
      <c r="AZM8"/>
      <c r="AZN8"/>
      <c r="AZO8"/>
      <c r="AZP8"/>
      <c r="AZQ8"/>
      <c r="AZR8"/>
      <c r="AZS8"/>
      <c r="AZT8"/>
      <c r="AZU8"/>
      <c r="AZV8"/>
      <c r="AZW8"/>
      <c r="AZX8"/>
      <c r="AZY8"/>
      <c r="AZZ8"/>
      <c r="BAA8"/>
      <c r="BAB8"/>
      <c r="BAC8"/>
      <c r="BAD8"/>
      <c r="BAE8"/>
      <c r="BAF8"/>
      <c r="BAG8"/>
      <c r="BAH8"/>
      <c r="BAI8"/>
      <c r="BAJ8"/>
      <c r="BAK8"/>
      <c r="BAL8"/>
      <c r="BAM8"/>
      <c r="BAN8" s="28"/>
    </row>
    <row r="9" spans="1:1392" s="5" customFormat="1" ht="15.75" customHeight="1" x14ac:dyDescent="0.25">
      <c r="A9" s="91" t="s">
        <v>776</v>
      </c>
      <c r="B9" s="189" t="s">
        <v>15</v>
      </c>
      <c r="C9" s="189">
        <v>98.3</v>
      </c>
      <c r="D9" s="189">
        <v>100</v>
      </c>
      <c r="E9" s="189">
        <v>100</v>
      </c>
      <c r="F9" s="194">
        <v>100</v>
      </c>
      <c r="G9" s="254">
        <v>100</v>
      </c>
      <c r="H9" s="154"/>
      <c r="I9" s="63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  <c r="AMK9"/>
      <c r="AML9"/>
      <c r="AMM9"/>
      <c r="AMN9"/>
      <c r="AMO9"/>
      <c r="AMP9"/>
      <c r="AMQ9"/>
      <c r="AMR9"/>
      <c r="AMS9"/>
      <c r="AMT9"/>
      <c r="AMU9"/>
      <c r="AMV9"/>
      <c r="AMW9"/>
      <c r="AMX9"/>
      <c r="AMY9"/>
      <c r="AMZ9"/>
      <c r="ANA9"/>
      <c r="ANB9"/>
      <c r="ANC9"/>
      <c r="AND9"/>
      <c r="ANE9"/>
      <c r="ANF9"/>
      <c r="ANG9"/>
      <c r="ANH9"/>
      <c r="ANI9"/>
      <c r="ANJ9"/>
      <c r="ANK9"/>
      <c r="ANL9"/>
      <c r="ANM9"/>
      <c r="ANN9"/>
      <c r="ANO9"/>
      <c r="ANP9"/>
      <c r="ANQ9"/>
      <c r="ANR9"/>
      <c r="ANS9"/>
      <c r="ANT9"/>
      <c r="ANU9"/>
      <c r="ANV9"/>
      <c r="ANW9"/>
      <c r="ANX9"/>
      <c r="ANY9"/>
      <c r="ANZ9"/>
      <c r="AOA9"/>
      <c r="AOB9"/>
      <c r="AOC9"/>
      <c r="AOD9"/>
      <c r="AOE9"/>
      <c r="AOF9"/>
      <c r="AOG9"/>
      <c r="AOH9"/>
      <c r="AOI9"/>
      <c r="AOJ9"/>
      <c r="AOK9"/>
      <c r="AOL9"/>
      <c r="AOM9"/>
      <c r="AON9"/>
      <c r="AOO9"/>
      <c r="AOP9"/>
      <c r="AOQ9"/>
      <c r="AOR9"/>
      <c r="AOS9"/>
      <c r="AOT9"/>
      <c r="AOU9"/>
      <c r="AOV9"/>
      <c r="AOW9"/>
      <c r="AOX9"/>
      <c r="AOY9"/>
      <c r="AOZ9"/>
      <c r="APA9"/>
      <c r="APB9"/>
      <c r="APC9"/>
      <c r="APD9"/>
      <c r="APE9"/>
      <c r="APF9"/>
      <c r="APG9"/>
      <c r="APH9"/>
      <c r="API9"/>
      <c r="APJ9"/>
      <c r="APK9"/>
      <c r="APL9"/>
      <c r="APM9"/>
      <c r="APN9"/>
      <c r="APO9"/>
      <c r="APP9"/>
      <c r="APQ9"/>
      <c r="APR9"/>
      <c r="APS9"/>
      <c r="APT9"/>
      <c r="APU9"/>
      <c r="APV9"/>
      <c r="APW9"/>
      <c r="APX9"/>
      <c r="APY9"/>
      <c r="APZ9"/>
      <c r="AQA9"/>
      <c r="AQB9"/>
      <c r="AQC9"/>
      <c r="AQD9"/>
      <c r="AQE9"/>
      <c r="AQF9"/>
      <c r="AQG9"/>
      <c r="AQH9"/>
      <c r="AQI9"/>
      <c r="AQJ9"/>
      <c r="AQK9"/>
      <c r="AQL9"/>
      <c r="AQM9"/>
      <c r="AQN9"/>
      <c r="AQO9"/>
      <c r="AQP9"/>
      <c r="AQQ9"/>
      <c r="AQR9"/>
      <c r="AQS9"/>
      <c r="AQT9"/>
      <c r="AQU9"/>
      <c r="AQV9"/>
      <c r="AQW9"/>
      <c r="AQX9"/>
      <c r="AQY9"/>
      <c r="AQZ9"/>
      <c r="ARA9"/>
      <c r="ARB9"/>
      <c r="ARC9"/>
      <c r="ARD9"/>
      <c r="ARE9"/>
      <c r="ARF9"/>
      <c r="ARG9"/>
      <c r="ARH9"/>
      <c r="ARI9"/>
      <c r="ARJ9"/>
      <c r="ARK9"/>
      <c r="ARL9"/>
      <c r="ARM9"/>
      <c r="ARN9"/>
      <c r="ARO9"/>
      <c r="ARP9"/>
      <c r="ARQ9"/>
      <c r="ARR9"/>
      <c r="ARS9"/>
      <c r="ART9"/>
      <c r="ARU9"/>
      <c r="ARV9"/>
      <c r="ARW9"/>
      <c r="ARX9"/>
      <c r="ARY9"/>
      <c r="ARZ9"/>
      <c r="ASA9"/>
      <c r="ASB9"/>
      <c r="ASC9"/>
      <c r="ASD9"/>
      <c r="ASE9"/>
      <c r="ASF9"/>
      <c r="ASG9"/>
      <c r="ASH9"/>
      <c r="ASI9"/>
      <c r="ASJ9"/>
      <c r="ASK9"/>
      <c r="ASL9"/>
      <c r="ASM9"/>
      <c r="ASN9"/>
      <c r="ASO9"/>
      <c r="ASP9"/>
      <c r="ASQ9"/>
      <c r="ASR9"/>
      <c r="ASS9"/>
      <c r="AST9"/>
      <c r="ASU9"/>
      <c r="ASV9"/>
      <c r="ASW9"/>
      <c r="ASX9"/>
      <c r="ASY9"/>
      <c r="ASZ9"/>
      <c r="ATA9"/>
      <c r="ATB9"/>
      <c r="ATC9"/>
      <c r="ATD9"/>
      <c r="ATE9"/>
      <c r="ATF9"/>
      <c r="ATG9"/>
      <c r="ATH9"/>
      <c r="ATI9"/>
      <c r="ATJ9"/>
      <c r="ATK9"/>
      <c r="ATL9"/>
      <c r="ATM9"/>
      <c r="ATN9"/>
      <c r="ATO9"/>
      <c r="ATP9"/>
      <c r="ATQ9"/>
      <c r="ATR9"/>
      <c r="ATS9"/>
      <c r="ATT9"/>
      <c r="ATU9"/>
      <c r="ATV9"/>
      <c r="ATW9"/>
      <c r="ATX9"/>
      <c r="ATY9"/>
      <c r="ATZ9"/>
      <c r="AUA9"/>
      <c r="AUB9"/>
      <c r="AUC9"/>
      <c r="AUD9"/>
      <c r="AUE9"/>
      <c r="AUF9"/>
      <c r="AUG9"/>
      <c r="AUH9"/>
      <c r="AUI9"/>
      <c r="AUJ9"/>
      <c r="AUK9"/>
      <c r="AUL9"/>
      <c r="AUM9"/>
      <c r="AUN9"/>
      <c r="AUO9"/>
      <c r="AUP9"/>
      <c r="AUQ9"/>
      <c r="AUR9"/>
      <c r="AUS9"/>
      <c r="AUT9"/>
      <c r="AUU9"/>
      <c r="AUV9"/>
      <c r="AUW9"/>
      <c r="AUX9"/>
      <c r="AUY9"/>
      <c r="AUZ9"/>
      <c r="AVA9"/>
      <c r="AVB9"/>
      <c r="AVC9"/>
      <c r="AVD9"/>
      <c r="AVE9"/>
      <c r="AVF9"/>
      <c r="AVG9"/>
      <c r="AVH9"/>
      <c r="AVI9"/>
      <c r="AVJ9"/>
      <c r="AVK9"/>
      <c r="AVL9"/>
      <c r="AVM9"/>
      <c r="AVN9"/>
      <c r="AVO9"/>
      <c r="AVP9"/>
      <c r="AVQ9"/>
      <c r="AVR9"/>
      <c r="AVS9"/>
      <c r="AVT9"/>
      <c r="AVU9"/>
      <c r="AVV9"/>
      <c r="AVW9"/>
      <c r="AVX9"/>
      <c r="AVY9"/>
      <c r="AVZ9"/>
      <c r="AWA9"/>
      <c r="AWB9"/>
      <c r="AWC9"/>
      <c r="AWD9"/>
      <c r="AWE9"/>
      <c r="AWF9"/>
      <c r="AWG9"/>
      <c r="AWH9"/>
      <c r="AWI9"/>
      <c r="AWJ9"/>
      <c r="AWK9"/>
      <c r="AWL9"/>
      <c r="AWM9"/>
      <c r="AWN9"/>
      <c r="AWO9"/>
      <c r="AWP9"/>
      <c r="AWQ9"/>
      <c r="AWR9"/>
      <c r="AWS9"/>
      <c r="AWT9"/>
      <c r="AWU9"/>
      <c r="AWV9"/>
      <c r="AWW9"/>
      <c r="AWX9"/>
      <c r="AWY9"/>
      <c r="AWZ9"/>
      <c r="AXA9"/>
      <c r="AXB9"/>
      <c r="AXC9"/>
      <c r="AXD9"/>
      <c r="AXE9"/>
      <c r="AXF9"/>
      <c r="AXG9"/>
      <c r="AXH9"/>
      <c r="AXI9"/>
      <c r="AXJ9"/>
      <c r="AXK9"/>
      <c r="AXL9"/>
      <c r="AXM9"/>
      <c r="AXN9"/>
      <c r="AXO9"/>
      <c r="AXP9"/>
      <c r="AXQ9"/>
      <c r="AXR9"/>
      <c r="AXS9"/>
      <c r="AXT9"/>
      <c r="AXU9"/>
      <c r="AXV9"/>
      <c r="AXW9"/>
      <c r="AXX9"/>
      <c r="AXY9"/>
      <c r="AXZ9"/>
      <c r="AYA9"/>
      <c r="AYB9"/>
      <c r="AYC9"/>
      <c r="AYD9"/>
      <c r="AYE9"/>
      <c r="AYF9"/>
      <c r="AYG9"/>
      <c r="AYH9"/>
      <c r="AYI9"/>
      <c r="AYJ9"/>
      <c r="AYK9"/>
      <c r="AYL9"/>
      <c r="AYM9"/>
      <c r="AYN9"/>
      <c r="AYO9"/>
      <c r="AYP9"/>
      <c r="AYQ9"/>
      <c r="AYR9"/>
      <c r="AYS9"/>
      <c r="AYT9"/>
      <c r="AYU9"/>
      <c r="AYV9"/>
      <c r="AYW9"/>
      <c r="AYX9"/>
      <c r="AYY9"/>
      <c r="AYZ9"/>
      <c r="AZA9"/>
      <c r="AZB9"/>
      <c r="AZC9"/>
      <c r="AZD9"/>
      <c r="AZE9"/>
      <c r="AZF9"/>
      <c r="AZG9"/>
      <c r="AZH9"/>
      <c r="AZI9"/>
      <c r="AZJ9"/>
      <c r="AZK9"/>
      <c r="AZL9"/>
      <c r="AZM9"/>
      <c r="AZN9"/>
      <c r="AZO9"/>
      <c r="AZP9"/>
      <c r="AZQ9"/>
      <c r="AZR9"/>
      <c r="AZS9"/>
      <c r="AZT9"/>
      <c r="AZU9"/>
      <c r="AZV9"/>
      <c r="AZW9"/>
      <c r="AZX9"/>
      <c r="AZY9"/>
      <c r="AZZ9"/>
      <c r="BAA9"/>
      <c r="BAB9"/>
      <c r="BAC9"/>
      <c r="BAD9"/>
      <c r="BAE9"/>
      <c r="BAF9"/>
      <c r="BAG9"/>
      <c r="BAH9"/>
      <c r="BAI9"/>
      <c r="BAJ9"/>
      <c r="BAK9"/>
      <c r="BAL9"/>
      <c r="BAM9"/>
      <c r="BAN9" s="28"/>
    </row>
    <row r="10" spans="1:1392" s="5" customFormat="1" ht="15.75" customHeight="1" x14ac:dyDescent="0.25">
      <c r="A10" s="91" t="s">
        <v>182</v>
      </c>
      <c r="B10" s="189">
        <v>57.3</v>
      </c>
      <c r="C10" s="189">
        <v>65.2</v>
      </c>
      <c r="D10" s="189">
        <v>67.099999999999994</v>
      </c>
      <c r="E10" s="189">
        <v>68.5</v>
      </c>
      <c r="F10" s="195" t="s">
        <v>15</v>
      </c>
      <c r="G10" s="255" t="s">
        <v>15</v>
      </c>
      <c r="H10" s="155"/>
      <c r="I10" s="63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 s="28"/>
    </row>
    <row r="11" spans="1:1392" s="5" customFormat="1" ht="15.75" customHeight="1" x14ac:dyDescent="0.25">
      <c r="A11" s="91" t="s">
        <v>818</v>
      </c>
      <c r="B11" s="189">
        <v>52.1</v>
      </c>
      <c r="C11" s="189">
        <v>57.1</v>
      </c>
      <c r="D11" s="189">
        <v>58.1</v>
      </c>
      <c r="E11" s="189">
        <v>59</v>
      </c>
      <c r="F11" s="195" t="s">
        <v>15</v>
      </c>
      <c r="G11" s="255" t="s">
        <v>15</v>
      </c>
      <c r="H11" s="153"/>
      <c r="I11" s="63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 s="28"/>
    </row>
    <row r="12" spans="1:1392" s="49" customFormat="1" ht="15.75" customHeight="1" x14ac:dyDescent="0.25">
      <c r="A12" s="90" t="s">
        <v>832</v>
      </c>
      <c r="B12" s="188"/>
      <c r="C12" s="188"/>
      <c r="D12" s="188"/>
      <c r="E12" s="188"/>
      <c r="F12" s="193"/>
      <c r="G12" s="253"/>
      <c r="H12" s="153"/>
      <c r="I12" s="63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  <c r="IS12" s="8"/>
      <c r="IT12" s="8"/>
      <c r="IU12" s="8"/>
      <c r="IV12" s="8"/>
      <c r="IW12" s="8"/>
      <c r="IX12" s="8"/>
      <c r="IY12" s="8"/>
      <c r="IZ12" s="8"/>
      <c r="JA12" s="8"/>
      <c r="JB12" s="8"/>
      <c r="JC12" s="8"/>
      <c r="JD12" s="8"/>
      <c r="JE12" s="8"/>
      <c r="JF12" s="8"/>
      <c r="JG12" s="8"/>
      <c r="JH12" s="8"/>
      <c r="JI12" s="8"/>
      <c r="JJ12" s="8"/>
      <c r="JK12" s="8"/>
      <c r="JL12" s="8"/>
      <c r="JM12" s="8"/>
      <c r="JN12" s="8"/>
      <c r="JO12" s="8"/>
      <c r="JP12" s="8"/>
      <c r="JQ12" s="8"/>
      <c r="JR12" s="8"/>
      <c r="JS12" s="8"/>
      <c r="JT12" s="8"/>
      <c r="JU12" s="8"/>
      <c r="JV12" s="8"/>
      <c r="JW12" s="8"/>
      <c r="JX12" s="8"/>
      <c r="JY12" s="8"/>
      <c r="JZ12" s="8"/>
      <c r="KA12" s="8"/>
      <c r="KB12" s="8"/>
      <c r="KC12" s="8"/>
      <c r="KD12" s="8"/>
      <c r="KE12" s="8"/>
      <c r="KF12" s="8"/>
      <c r="KG12" s="8"/>
      <c r="KH12" s="8"/>
      <c r="KI12" s="8"/>
      <c r="KJ12" s="8"/>
      <c r="KK12" s="8"/>
      <c r="KL12" s="8"/>
      <c r="KM12" s="8"/>
      <c r="KN12" s="8"/>
      <c r="KO12" s="8"/>
      <c r="KP12" s="8"/>
      <c r="KQ12" s="8"/>
      <c r="KR12" s="8"/>
      <c r="KS12" s="8"/>
      <c r="KT12" s="8"/>
      <c r="KU12" s="8"/>
      <c r="KV12" s="8"/>
      <c r="KW12" s="8"/>
      <c r="KX12" s="8"/>
      <c r="KY12" s="8"/>
      <c r="KZ12" s="8"/>
      <c r="LA12" s="8"/>
      <c r="LB12" s="8"/>
      <c r="LC12" s="8"/>
      <c r="LD12" s="8"/>
      <c r="LE12" s="8"/>
      <c r="LF12" s="8"/>
      <c r="LG12" s="8"/>
      <c r="LH12" s="8"/>
      <c r="LI12" s="8"/>
      <c r="LJ12" s="8"/>
      <c r="LK12" s="8"/>
      <c r="LL12" s="8"/>
      <c r="LM12" s="8"/>
      <c r="LN12" s="8"/>
      <c r="LO12" s="8"/>
      <c r="LP12" s="8"/>
      <c r="LQ12" s="8"/>
      <c r="LR12" s="8"/>
      <c r="LS12" s="8"/>
      <c r="LT12" s="8"/>
      <c r="LU12" s="8"/>
      <c r="LV12" s="8"/>
      <c r="LW12" s="8"/>
      <c r="LX12" s="8"/>
      <c r="LY12" s="8"/>
      <c r="LZ12" s="8"/>
      <c r="MA12" s="8"/>
      <c r="MB12" s="8"/>
      <c r="MC12" s="8"/>
      <c r="MD12" s="8"/>
      <c r="ME12" s="8"/>
      <c r="MF12" s="8"/>
      <c r="MG12" s="8"/>
      <c r="MH12" s="8"/>
      <c r="MI12" s="8"/>
      <c r="MJ12" s="8"/>
      <c r="MK12" s="8"/>
      <c r="ML12" s="8"/>
      <c r="MM12" s="8"/>
      <c r="MN12" s="8"/>
      <c r="MO12" s="8"/>
      <c r="MP12" s="8"/>
      <c r="MQ12" s="8"/>
      <c r="MR12" s="8"/>
      <c r="MS12" s="8"/>
      <c r="MT12" s="8"/>
      <c r="MU12" s="8"/>
      <c r="MV12" s="8"/>
      <c r="MW12" s="8"/>
      <c r="MX12" s="8"/>
      <c r="MY12" s="8"/>
      <c r="MZ12" s="8"/>
      <c r="NA12" s="8"/>
      <c r="NB12" s="8"/>
      <c r="NC12" s="8"/>
      <c r="ND12" s="8"/>
      <c r="NE12" s="8"/>
      <c r="NF12" s="8"/>
      <c r="NG12" s="8"/>
      <c r="NH12" s="8"/>
      <c r="NI12" s="8"/>
      <c r="NJ12" s="8"/>
      <c r="NK12" s="8"/>
      <c r="NL12" s="8"/>
      <c r="NM12" s="8"/>
      <c r="NN12" s="8"/>
      <c r="NO12" s="8"/>
      <c r="NP12" s="8"/>
      <c r="NQ12" s="8"/>
      <c r="NR12" s="8"/>
      <c r="NS12" s="8"/>
      <c r="NT12" s="8"/>
      <c r="NU12" s="8"/>
      <c r="NV12" s="8"/>
      <c r="NW12" s="8"/>
      <c r="NX12" s="8"/>
      <c r="NY12" s="8"/>
      <c r="NZ12" s="8"/>
      <c r="OA12" s="8"/>
      <c r="OB12" s="8"/>
      <c r="OC12" s="8"/>
      <c r="OD12" s="8"/>
      <c r="OE12" s="8"/>
      <c r="OF12" s="8"/>
      <c r="OG12" s="8"/>
      <c r="OH12" s="8"/>
      <c r="OI12" s="8"/>
      <c r="OJ12" s="8"/>
      <c r="OK12" s="8"/>
      <c r="OL12" s="8"/>
      <c r="OM12" s="8"/>
      <c r="ON12" s="8"/>
      <c r="OO12" s="8"/>
      <c r="OP12" s="8"/>
      <c r="OQ12" s="8"/>
      <c r="OR12" s="8"/>
      <c r="OS12" s="8"/>
      <c r="OT12" s="8"/>
      <c r="OU12" s="8"/>
      <c r="OV12" s="8"/>
      <c r="OW12" s="8"/>
      <c r="OX12" s="8"/>
      <c r="OY12" s="8"/>
      <c r="OZ12" s="8"/>
      <c r="PA12" s="8"/>
      <c r="PB12" s="8"/>
      <c r="PC12" s="8"/>
      <c r="PD12" s="8"/>
      <c r="PE12" s="8"/>
      <c r="PF12" s="8"/>
      <c r="PG12" s="8"/>
      <c r="PH12" s="8"/>
      <c r="PI12" s="8"/>
      <c r="PJ12" s="8"/>
      <c r="PK12" s="8"/>
      <c r="PL12" s="8"/>
      <c r="PM12" s="8"/>
      <c r="PN12" s="8"/>
      <c r="PO12" s="8"/>
      <c r="PP12" s="8"/>
      <c r="PQ12" s="8"/>
      <c r="PR12" s="8"/>
      <c r="PS12" s="8"/>
      <c r="PT12" s="8"/>
      <c r="PU12" s="8"/>
      <c r="PV12" s="8"/>
      <c r="PW12" s="8"/>
      <c r="PX12" s="8"/>
      <c r="PY12" s="8"/>
      <c r="PZ12" s="8"/>
      <c r="QA12" s="8"/>
      <c r="QB12" s="8"/>
      <c r="QC12" s="8"/>
      <c r="QD12" s="8"/>
      <c r="QE12" s="8"/>
      <c r="QF12" s="8"/>
      <c r="QG12" s="8"/>
      <c r="QH12" s="8"/>
      <c r="QI12" s="8"/>
      <c r="QJ12" s="8"/>
      <c r="QK12" s="8"/>
      <c r="QL12" s="8"/>
      <c r="QM12" s="8"/>
      <c r="QN12" s="8"/>
      <c r="QO12" s="8"/>
      <c r="QP12" s="8"/>
      <c r="QQ12" s="8"/>
      <c r="QR12" s="8"/>
      <c r="QS12" s="8"/>
      <c r="QT12" s="8"/>
      <c r="QU12" s="8"/>
      <c r="QV12" s="8"/>
      <c r="QW12" s="8"/>
      <c r="QX12" s="8"/>
      <c r="QY12" s="8"/>
      <c r="QZ12" s="8"/>
      <c r="RA12" s="8"/>
      <c r="RB12" s="8"/>
      <c r="RC12" s="8"/>
      <c r="RD12" s="8"/>
      <c r="RE12" s="8"/>
      <c r="RF12" s="8"/>
      <c r="RG12" s="8"/>
      <c r="RH12" s="8"/>
      <c r="RI12" s="8"/>
      <c r="RJ12" s="8"/>
      <c r="RK12" s="8"/>
      <c r="RL12" s="8"/>
      <c r="RM12" s="8"/>
      <c r="RN12" s="8"/>
      <c r="RO12" s="8"/>
      <c r="RP12" s="8"/>
      <c r="RQ12" s="8"/>
      <c r="RR12" s="8"/>
      <c r="RS12" s="8"/>
      <c r="RT12" s="8"/>
      <c r="RU12" s="8"/>
      <c r="RV12" s="8"/>
      <c r="RW12" s="8"/>
      <c r="RX12" s="8"/>
      <c r="RY12" s="8"/>
      <c r="RZ12" s="8"/>
      <c r="SA12" s="8"/>
      <c r="SB12" s="8"/>
      <c r="SC12" s="8"/>
      <c r="SD12" s="8"/>
      <c r="SE12" s="8"/>
      <c r="SF12" s="8"/>
      <c r="SG12" s="8"/>
      <c r="SH12" s="8"/>
      <c r="SI12" s="8"/>
      <c r="SJ12" s="8"/>
      <c r="SK12" s="8"/>
      <c r="SL12" s="8"/>
      <c r="SM12" s="8"/>
      <c r="SN12" s="8"/>
      <c r="SO12" s="8"/>
      <c r="SP12" s="8"/>
      <c r="SQ12" s="8"/>
      <c r="SR12" s="8"/>
      <c r="SS12" s="8"/>
      <c r="ST12" s="8"/>
      <c r="SU12" s="8"/>
      <c r="SV12" s="8"/>
      <c r="SW12" s="8"/>
      <c r="SX12" s="8"/>
      <c r="SY12" s="8"/>
      <c r="SZ12" s="8"/>
      <c r="TA12" s="8"/>
      <c r="TB12" s="8"/>
      <c r="TC12" s="8"/>
      <c r="TD12" s="8"/>
      <c r="TE12" s="8"/>
      <c r="TF12" s="8"/>
      <c r="TG12" s="8"/>
      <c r="TH12" s="8"/>
      <c r="TI12" s="8"/>
      <c r="TJ12" s="8"/>
      <c r="TK12" s="8"/>
      <c r="TL12" s="8"/>
      <c r="TM12" s="8"/>
      <c r="TN12" s="8"/>
      <c r="TO12" s="8"/>
      <c r="TP12" s="8"/>
      <c r="TQ12" s="8"/>
      <c r="TR12" s="8"/>
      <c r="TS12" s="8"/>
      <c r="TT12" s="8"/>
      <c r="TU12" s="8"/>
      <c r="TV12" s="8"/>
      <c r="TW12" s="8"/>
      <c r="TX12" s="8"/>
      <c r="TY12" s="8"/>
      <c r="TZ12" s="8"/>
      <c r="UA12" s="8"/>
      <c r="UB12" s="8"/>
      <c r="UC12" s="8"/>
      <c r="UD12" s="8"/>
      <c r="UE12" s="8"/>
      <c r="UF12" s="8"/>
      <c r="UG12" s="8"/>
      <c r="UH12" s="8"/>
      <c r="UI12" s="8"/>
      <c r="UJ12" s="8"/>
      <c r="UK12" s="8"/>
      <c r="UL12" s="8"/>
      <c r="UM12" s="8"/>
      <c r="UN12" s="8"/>
      <c r="UO12" s="8"/>
      <c r="UP12" s="8"/>
      <c r="UQ12" s="8"/>
      <c r="UR12" s="8"/>
      <c r="US12" s="8"/>
      <c r="UT12" s="8"/>
      <c r="UU12" s="8"/>
      <c r="UV12" s="8"/>
      <c r="UW12" s="8"/>
      <c r="UX12" s="8"/>
      <c r="UY12" s="8"/>
      <c r="UZ12" s="8"/>
      <c r="VA12" s="8"/>
      <c r="VB12" s="8"/>
      <c r="VC12" s="8"/>
      <c r="VD12" s="8"/>
      <c r="VE12" s="8"/>
      <c r="VF12" s="8"/>
      <c r="VG12" s="8"/>
      <c r="VH12" s="8"/>
      <c r="VI12" s="8"/>
      <c r="VJ12" s="8"/>
      <c r="VK12" s="8"/>
      <c r="VL12" s="8"/>
      <c r="VM12" s="8"/>
      <c r="VN12" s="8"/>
      <c r="VO12" s="8"/>
      <c r="VP12" s="8"/>
      <c r="VQ12" s="8"/>
      <c r="VR12" s="8"/>
      <c r="VS12" s="8"/>
      <c r="VT12" s="8"/>
      <c r="VU12" s="8"/>
      <c r="VV12" s="8"/>
      <c r="VW12" s="8"/>
      <c r="VX12" s="8"/>
      <c r="VY12" s="8"/>
      <c r="VZ12" s="8"/>
      <c r="WA12" s="8"/>
      <c r="WB12" s="8"/>
      <c r="WC12" s="8"/>
      <c r="WD12" s="8"/>
      <c r="WE12" s="8"/>
      <c r="WF12" s="8"/>
      <c r="WG12" s="8"/>
      <c r="WH12" s="8"/>
      <c r="WI12" s="8"/>
      <c r="WJ12" s="8"/>
      <c r="WK12" s="8"/>
      <c r="WL12" s="8"/>
      <c r="WM12" s="8"/>
      <c r="WN12" s="8"/>
      <c r="WO12" s="8"/>
      <c r="WP12" s="8"/>
      <c r="WQ12" s="8"/>
      <c r="WR12" s="8"/>
      <c r="WS12" s="8"/>
      <c r="WT12" s="8"/>
      <c r="WU12" s="8"/>
      <c r="WV12" s="8"/>
      <c r="WW12" s="8"/>
      <c r="WX12" s="8"/>
      <c r="WY12" s="8"/>
      <c r="WZ12" s="8"/>
      <c r="XA12" s="8"/>
      <c r="XB12" s="8"/>
      <c r="XC12" s="8"/>
      <c r="XD12" s="8"/>
      <c r="XE12" s="8"/>
      <c r="XF12" s="8"/>
      <c r="XG12" s="8"/>
      <c r="XH12" s="8"/>
      <c r="XI12" s="8"/>
      <c r="XJ12" s="8"/>
      <c r="XK12" s="8"/>
      <c r="XL12" s="8"/>
      <c r="XM12" s="8"/>
      <c r="XN12" s="8"/>
      <c r="XO12" s="8"/>
      <c r="XP12" s="8"/>
      <c r="XQ12" s="8"/>
      <c r="XR12" s="8"/>
      <c r="XS12" s="8"/>
      <c r="XT12" s="8"/>
      <c r="XU12" s="8"/>
      <c r="XV12" s="8"/>
      <c r="XW12" s="8"/>
      <c r="XX12" s="8"/>
      <c r="XY12" s="8"/>
      <c r="XZ12" s="8"/>
      <c r="YA12" s="8"/>
      <c r="YB12" s="8"/>
      <c r="YC12" s="8"/>
      <c r="YD12" s="8"/>
      <c r="YE12" s="8"/>
      <c r="YF12" s="8"/>
      <c r="YG12" s="8"/>
      <c r="YH12" s="8"/>
      <c r="YI12" s="8"/>
      <c r="YJ12" s="8"/>
      <c r="YK12" s="8"/>
      <c r="YL12" s="8"/>
      <c r="YM12" s="8"/>
      <c r="YN12" s="8"/>
      <c r="YO12" s="8"/>
      <c r="YP12" s="8"/>
      <c r="YQ12" s="8"/>
      <c r="YR12" s="8"/>
      <c r="YS12" s="8"/>
      <c r="YT12" s="8"/>
      <c r="YU12" s="8"/>
      <c r="YV12" s="8"/>
      <c r="YW12" s="8"/>
      <c r="YX12" s="8"/>
      <c r="YY12" s="8"/>
      <c r="YZ12" s="8"/>
      <c r="ZA12" s="8"/>
      <c r="ZB12" s="8"/>
      <c r="ZC12" s="8"/>
      <c r="ZD12" s="8"/>
      <c r="ZE12" s="8"/>
      <c r="ZF12" s="8"/>
      <c r="ZG12" s="8"/>
      <c r="ZH12" s="8"/>
      <c r="ZI12" s="8"/>
      <c r="ZJ12" s="8"/>
      <c r="ZK12" s="8"/>
      <c r="ZL12" s="8"/>
      <c r="ZM12" s="8"/>
      <c r="ZN12" s="8"/>
      <c r="ZO12" s="8"/>
      <c r="ZP12" s="8"/>
      <c r="ZQ12" s="8"/>
      <c r="ZR12" s="8"/>
      <c r="ZS12" s="8"/>
      <c r="ZT12" s="8"/>
      <c r="ZU12" s="8"/>
      <c r="ZV12" s="8"/>
      <c r="ZW12" s="8"/>
      <c r="ZX12" s="8"/>
      <c r="ZY12" s="8"/>
      <c r="ZZ12" s="8"/>
      <c r="AAA12" s="8"/>
      <c r="AAB12" s="8"/>
      <c r="AAC12" s="8"/>
      <c r="AAD12" s="8"/>
      <c r="AAE12" s="8"/>
      <c r="AAF12" s="8"/>
      <c r="AAG12" s="8"/>
      <c r="AAH12" s="8"/>
      <c r="AAI12" s="8"/>
      <c r="AAJ12" s="8"/>
      <c r="AAK12" s="8"/>
      <c r="AAL12" s="8"/>
      <c r="AAM12" s="8"/>
      <c r="AAN12" s="8"/>
      <c r="AAO12" s="8"/>
      <c r="AAP12" s="8"/>
      <c r="AAQ12" s="8"/>
      <c r="AAR12" s="8"/>
      <c r="AAS12" s="8"/>
      <c r="AAT12" s="8"/>
      <c r="AAU12" s="8"/>
      <c r="AAV12" s="8"/>
      <c r="AAW12" s="8"/>
      <c r="AAX12" s="8"/>
      <c r="AAY12" s="8"/>
      <c r="AAZ12" s="8"/>
      <c r="ABA12" s="8"/>
      <c r="ABB12" s="8"/>
      <c r="ABC12" s="8"/>
      <c r="ABD12" s="8"/>
      <c r="ABE12" s="8"/>
      <c r="ABF12" s="8"/>
      <c r="ABG12" s="8"/>
      <c r="ABH12" s="8"/>
      <c r="ABI12" s="8"/>
      <c r="ABJ12" s="8"/>
      <c r="ABK12" s="8"/>
      <c r="ABL12" s="8"/>
      <c r="ABM12" s="8"/>
      <c r="ABN12" s="8"/>
      <c r="ABO12" s="8"/>
      <c r="ABP12" s="8"/>
      <c r="ABQ12" s="8"/>
      <c r="ABR12" s="8"/>
      <c r="ABS12" s="8"/>
      <c r="ABT12" s="8"/>
      <c r="ABU12" s="8"/>
      <c r="ABV12" s="8"/>
      <c r="ABW12" s="8"/>
      <c r="ABX12" s="8"/>
      <c r="ABY12" s="8"/>
      <c r="ABZ12" s="8"/>
      <c r="ACA12" s="8"/>
      <c r="ACB12" s="8"/>
      <c r="ACC12" s="8"/>
      <c r="ACD12" s="8"/>
      <c r="ACE12" s="8"/>
      <c r="ACF12" s="8"/>
      <c r="ACG12" s="8"/>
      <c r="ACH12" s="8"/>
      <c r="ACI12" s="8"/>
      <c r="ACJ12" s="8"/>
      <c r="ACK12" s="8"/>
      <c r="ACL12" s="8"/>
      <c r="ACM12" s="8"/>
      <c r="ACN12" s="8"/>
      <c r="ACO12" s="8"/>
      <c r="ACP12" s="8"/>
      <c r="ACQ12" s="8"/>
      <c r="ACR12" s="8"/>
      <c r="ACS12" s="8"/>
      <c r="ACT12" s="8"/>
      <c r="ACU12" s="8"/>
      <c r="ACV12" s="8"/>
      <c r="ACW12" s="8"/>
      <c r="ACX12" s="8"/>
      <c r="ACY12" s="8"/>
      <c r="ACZ12" s="8"/>
      <c r="ADA12" s="8"/>
      <c r="ADB12" s="8"/>
      <c r="ADC12" s="8"/>
      <c r="ADD12" s="8"/>
      <c r="ADE12" s="8"/>
      <c r="ADF12" s="8"/>
      <c r="ADG12" s="8"/>
      <c r="ADH12" s="8"/>
      <c r="ADI12" s="8"/>
      <c r="ADJ12" s="8"/>
      <c r="ADK12" s="8"/>
      <c r="ADL12" s="8"/>
      <c r="ADM12" s="8"/>
      <c r="ADN12" s="8"/>
      <c r="ADO12" s="8"/>
      <c r="ADP12" s="8"/>
      <c r="ADQ12" s="8"/>
      <c r="ADR12" s="8"/>
      <c r="ADS12" s="8"/>
      <c r="ADT12" s="8"/>
      <c r="ADU12" s="8"/>
      <c r="ADV12" s="8"/>
      <c r="ADW12" s="8"/>
      <c r="ADX12" s="8"/>
      <c r="ADY12" s="8"/>
      <c r="ADZ12" s="8"/>
      <c r="AEA12" s="8"/>
      <c r="AEB12" s="8"/>
      <c r="AEC12" s="8"/>
      <c r="AED12" s="8"/>
      <c r="AEE12" s="8"/>
      <c r="AEF12" s="8"/>
      <c r="AEG12" s="8"/>
      <c r="AEH12" s="8"/>
      <c r="AEI12" s="8"/>
      <c r="AEJ12" s="8"/>
      <c r="AEK12" s="8"/>
      <c r="AEL12" s="8"/>
      <c r="AEM12" s="8"/>
      <c r="AEN12" s="8"/>
      <c r="AEO12" s="8"/>
      <c r="AEP12" s="8"/>
      <c r="AEQ12" s="8"/>
      <c r="AER12" s="8"/>
      <c r="AES12" s="8"/>
      <c r="AET12" s="8"/>
      <c r="AEU12" s="8"/>
      <c r="AEV12" s="8"/>
      <c r="AEW12" s="8"/>
      <c r="AEX12" s="8"/>
      <c r="AEY12" s="8"/>
      <c r="AEZ12" s="8"/>
      <c r="AFA12" s="8"/>
      <c r="AFB12" s="8"/>
      <c r="AFC12" s="8"/>
      <c r="AFD12" s="8"/>
      <c r="AFE12" s="8"/>
      <c r="AFF12" s="8"/>
      <c r="AFG12" s="8"/>
      <c r="AFH12" s="8"/>
      <c r="AFI12" s="8"/>
      <c r="AFJ12" s="8"/>
      <c r="AFK12" s="8"/>
      <c r="AFL12" s="8"/>
      <c r="AFM12" s="8"/>
      <c r="AFN12" s="8"/>
      <c r="AFO12" s="8"/>
      <c r="AFP12" s="8"/>
      <c r="AFQ12" s="8"/>
      <c r="AFR12" s="8"/>
      <c r="AFS12" s="8"/>
      <c r="AFT12" s="8"/>
      <c r="AFU12" s="8"/>
      <c r="AFV12" s="8"/>
      <c r="AFW12" s="8"/>
      <c r="AFX12" s="8"/>
      <c r="AFY12" s="8"/>
      <c r="AFZ12" s="8"/>
      <c r="AGA12" s="8"/>
      <c r="AGB12" s="8"/>
      <c r="AGC12" s="8"/>
      <c r="AGD12" s="8"/>
      <c r="AGE12" s="8"/>
      <c r="AGF12" s="8"/>
      <c r="AGG12" s="8"/>
      <c r="AGH12" s="8"/>
      <c r="AGI12" s="8"/>
      <c r="AGJ12" s="8"/>
      <c r="AGK12" s="8"/>
      <c r="AGL12" s="8"/>
      <c r="AGM12" s="8"/>
      <c r="AGN12" s="8"/>
      <c r="AGO12" s="8"/>
      <c r="AGP12" s="8"/>
      <c r="AGQ12" s="8"/>
      <c r="AGR12" s="8"/>
      <c r="AGS12" s="8"/>
      <c r="AGT12" s="8"/>
      <c r="AGU12" s="8"/>
      <c r="AGV12" s="8"/>
      <c r="AGW12" s="8"/>
      <c r="AGX12" s="8"/>
      <c r="AGY12" s="8"/>
      <c r="AGZ12" s="8"/>
      <c r="AHA12" s="8"/>
      <c r="AHB12" s="8"/>
      <c r="AHC12" s="8"/>
      <c r="AHD12" s="8"/>
      <c r="AHE12" s="8"/>
      <c r="AHF12" s="8"/>
      <c r="AHG12" s="8"/>
      <c r="AHH12" s="8"/>
      <c r="AHI12" s="8"/>
      <c r="AHJ12" s="8"/>
      <c r="AHK12" s="8"/>
      <c r="AHL12" s="8"/>
      <c r="AHM12" s="8"/>
      <c r="AHN12" s="8"/>
      <c r="AHO12" s="8"/>
      <c r="AHP12" s="8"/>
      <c r="AHQ12" s="8"/>
      <c r="AHR12" s="8"/>
      <c r="AHS12" s="8"/>
      <c r="AHT12" s="8"/>
      <c r="AHU12" s="8"/>
      <c r="AHV12" s="8"/>
      <c r="AHW12" s="8"/>
      <c r="AHX12" s="8"/>
      <c r="AHY12" s="8"/>
      <c r="AHZ12" s="8"/>
      <c r="AIA12" s="8"/>
      <c r="AIB12" s="8"/>
      <c r="AIC12" s="8"/>
      <c r="AID12" s="8"/>
      <c r="AIE12" s="8"/>
      <c r="AIF12" s="8"/>
      <c r="AIG12" s="8"/>
      <c r="AIH12" s="8"/>
      <c r="AII12" s="8"/>
      <c r="AIJ12" s="8"/>
      <c r="AIK12" s="8"/>
      <c r="AIL12" s="8"/>
      <c r="AIM12" s="8"/>
      <c r="AIN12" s="8"/>
      <c r="AIO12" s="8"/>
      <c r="AIP12" s="8"/>
      <c r="AIQ12" s="8"/>
      <c r="AIR12" s="8"/>
      <c r="AIS12" s="8"/>
      <c r="AIT12" s="8"/>
      <c r="AIU12" s="8"/>
      <c r="AIV12" s="8"/>
      <c r="AIW12" s="8"/>
      <c r="AIX12" s="8"/>
      <c r="AIY12" s="8"/>
      <c r="AIZ12" s="8"/>
      <c r="AJA12" s="8"/>
      <c r="AJB12" s="8"/>
      <c r="AJC12" s="8"/>
      <c r="AJD12" s="8"/>
      <c r="AJE12" s="8"/>
      <c r="AJF12" s="8"/>
      <c r="AJG12" s="8"/>
      <c r="AJH12" s="8"/>
      <c r="AJI12" s="8"/>
      <c r="AJJ12" s="8"/>
      <c r="AJK12" s="8"/>
      <c r="AJL12" s="8"/>
      <c r="AJM12" s="8"/>
      <c r="AJN12" s="8"/>
      <c r="AJO12" s="8"/>
      <c r="AJP12" s="8"/>
      <c r="AJQ12" s="8"/>
      <c r="AJR12" s="8"/>
      <c r="AJS12" s="8"/>
      <c r="AJT12" s="8"/>
      <c r="AJU12" s="8"/>
      <c r="AJV12" s="8"/>
      <c r="AJW12" s="8"/>
      <c r="AJX12" s="8"/>
      <c r="AJY12" s="8"/>
      <c r="AJZ12" s="8"/>
      <c r="AKA12" s="8"/>
      <c r="AKB12" s="8"/>
      <c r="AKC12" s="8"/>
      <c r="AKD12" s="8"/>
      <c r="AKE12" s="8"/>
      <c r="AKF12" s="8"/>
      <c r="AKG12" s="8"/>
      <c r="AKH12" s="8"/>
      <c r="AKI12" s="8"/>
      <c r="AKJ12" s="8"/>
      <c r="AKK12" s="8"/>
      <c r="AKL12" s="8"/>
      <c r="AKM12" s="8"/>
      <c r="AKN12" s="8"/>
      <c r="AKO12" s="8"/>
      <c r="AKP12" s="8"/>
      <c r="AKQ12" s="8"/>
      <c r="AKR12" s="8"/>
      <c r="AKS12" s="8"/>
      <c r="AKT12" s="8"/>
      <c r="AKU12" s="8"/>
      <c r="AKV12" s="8"/>
      <c r="AKW12" s="8"/>
      <c r="AKX12" s="8"/>
      <c r="AKY12" s="8"/>
      <c r="AKZ12" s="8"/>
      <c r="ALA12" s="8"/>
      <c r="ALB12" s="8"/>
      <c r="ALC12" s="8"/>
      <c r="ALD12" s="8"/>
      <c r="ALE12" s="8"/>
      <c r="ALF12" s="8"/>
      <c r="ALG12" s="8"/>
      <c r="ALH12" s="8"/>
      <c r="ALI12" s="8"/>
      <c r="ALJ12" s="8"/>
      <c r="ALK12" s="8"/>
      <c r="ALL12" s="8"/>
      <c r="ALM12" s="8"/>
      <c r="ALN12" s="8"/>
      <c r="ALO12" s="8"/>
      <c r="ALP12" s="8"/>
      <c r="ALQ12" s="8"/>
      <c r="ALR12" s="8"/>
      <c r="ALS12" s="8"/>
      <c r="ALT12" s="8"/>
      <c r="ALU12" s="8"/>
      <c r="ALV12" s="8"/>
      <c r="ALW12" s="8"/>
      <c r="ALX12" s="8"/>
      <c r="ALY12" s="8"/>
      <c r="ALZ12" s="8"/>
      <c r="AMA12" s="8"/>
      <c r="AMB12" s="8"/>
      <c r="AMC12" s="8"/>
      <c r="AMD12" s="8"/>
      <c r="AME12" s="8"/>
      <c r="AMF12" s="8"/>
      <c r="AMG12" s="8"/>
      <c r="AMH12" s="8"/>
      <c r="AMI12" s="8"/>
      <c r="AMJ12" s="8"/>
      <c r="AMK12" s="8"/>
      <c r="AML12" s="8"/>
      <c r="AMM12" s="8"/>
      <c r="AMN12" s="8"/>
      <c r="AMO12" s="8"/>
      <c r="AMP12" s="8"/>
      <c r="AMQ12" s="8"/>
      <c r="AMR12" s="8"/>
      <c r="AMS12" s="8"/>
      <c r="AMT12" s="8"/>
      <c r="AMU12" s="8"/>
      <c r="AMV12" s="8"/>
      <c r="AMW12" s="8"/>
      <c r="AMX12" s="8"/>
      <c r="AMY12" s="8"/>
      <c r="AMZ12" s="8"/>
      <c r="ANA12" s="8"/>
      <c r="ANB12" s="8"/>
      <c r="ANC12" s="8"/>
      <c r="AND12" s="8"/>
      <c r="ANE12" s="8"/>
      <c r="ANF12" s="8"/>
      <c r="ANG12" s="8"/>
      <c r="ANH12" s="8"/>
      <c r="ANI12" s="8"/>
      <c r="ANJ12" s="8"/>
      <c r="ANK12" s="8"/>
      <c r="ANL12" s="8"/>
      <c r="ANM12" s="8"/>
      <c r="ANN12" s="8"/>
      <c r="ANO12" s="8"/>
      <c r="ANP12" s="8"/>
      <c r="ANQ12" s="8"/>
      <c r="ANR12" s="8"/>
      <c r="ANS12" s="8"/>
      <c r="ANT12" s="8"/>
      <c r="ANU12" s="8"/>
      <c r="ANV12" s="8"/>
      <c r="ANW12" s="8"/>
      <c r="ANX12" s="8"/>
      <c r="ANY12" s="8"/>
      <c r="ANZ12" s="8"/>
      <c r="AOA12" s="8"/>
      <c r="AOB12" s="8"/>
      <c r="AOC12" s="8"/>
      <c r="AOD12" s="8"/>
      <c r="AOE12" s="8"/>
      <c r="AOF12" s="8"/>
      <c r="AOG12" s="8"/>
      <c r="AOH12" s="8"/>
      <c r="AOI12" s="8"/>
      <c r="AOJ12" s="8"/>
      <c r="AOK12" s="8"/>
      <c r="AOL12" s="8"/>
      <c r="AOM12" s="8"/>
      <c r="AON12" s="8"/>
      <c r="AOO12" s="8"/>
      <c r="AOP12" s="8"/>
      <c r="AOQ12" s="8"/>
      <c r="AOR12" s="8"/>
      <c r="AOS12" s="8"/>
      <c r="AOT12" s="8"/>
      <c r="AOU12" s="8"/>
      <c r="AOV12" s="8"/>
      <c r="AOW12" s="8"/>
      <c r="AOX12" s="8"/>
      <c r="AOY12" s="8"/>
      <c r="AOZ12" s="8"/>
      <c r="APA12" s="8"/>
      <c r="APB12" s="8"/>
      <c r="APC12" s="8"/>
      <c r="APD12" s="8"/>
      <c r="APE12" s="8"/>
      <c r="APF12" s="8"/>
      <c r="APG12" s="8"/>
      <c r="APH12" s="8"/>
      <c r="API12" s="8"/>
      <c r="APJ12" s="8"/>
      <c r="APK12" s="8"/>
      <c r="APL12" s="8"/>
      <c r="APM12" s="8"/>
      <c r="APN12" s="8"/>
      <c r="APO12" s="8"/>
      <c r="APP12" s="8"/>
      <c r="APQ12" s="8"/>
      <c r="APR12" s="8"/>
      <c r="APS12" s="8"/>
      <c r="APT12" s="8"/>
      <c r="APU12" s="8"/>
      <c r="APV12" s="8"/>
      <c r="APW12" s="8"/>
      <c r="APX12" s="8"/>
      <c r="APY12" s="8"/>
      <c r="APZ12" s="8"/>
      <c r="AQA12" s="8"/>
      <c r="AQB12" s="8"/>
      <c r="AQC12" s="8"/>
      <c r="AQD12" s="8"/>
      <c r="AQE12" s="8"/>
      <c r="AQF12" s="8"/>
      <c r="AQG12" s="8"/>
      <c r="AQH12" s="8"/>
      <c r="AQI12" s="8"/>
      <c r="AQJ12" s="8"/>
      <c r="AQK12" s="8"/>
      <c r="AQL12" s="8"/>
      <c r="AQM12" s="8"/>
      <c r="AQN12" s="8"/>
      <c r="AQO12" s="8"/>
      <c r="AQP12" s="8"/>
      <c r="AQQ12" s="8"/>
      <c r="AQR12" s="8"/>
      <c r="AQS12" s="8"/>
      <c r="AQT12" s="8"/>
      <c r="AQU12" s="8"/>
      <c r="AQV12" s="8"/>
      <c r="AQW12" s="8"/>
      <c r="AQX12" s="8"/>
      <c r="AQY12" s="8"/>
      <c r="AQZ12" s="8"/>
      <c r="ARA12" s="8"/>
      <c r="ARB12" s="8"/>
      <c r="ARC12" s="8"/>
      <c r="ARD12" s="8"/>
      <c r="ARE12" s="8"/>
      <c r="ARF12" s="8"/>
      <c r="ARG12" s="8"/>
      <c r="ARH12" s="8"/>
      <c r="ARI12" s="8"/>
      <c r="ARJ12" s="8"/>
      <c r="ARK12" s="8"/>
      <c r="ARL12" s="8"/>
      <c r="ARM12" s="8"/>
      <c r="ARN12" s="8"/>
      <c r="ARO12" s="8"/>
      <c r="ARP12" s="8"/>
      <c r="ARQ12" s="8"/>
      <c r="ARR12" s="8"/>
      <c r="ARS12" s="8"/>
      <c r="ART12" s="8"/>
      <c r="ARU12" s="8"/>
      <c r="ARV12" s="8"/>
      <c r="ARW12" s="8"/>
      <c r="ARX12" s="8"/>
      <c r="ARY12" s="8"/>
      <c r="ARZ12" s="8"/>
      <c r="ASA12" s="8"/>
      <c r="ASB12" s="8"/>
      <c r="ASC12" s="8"/>
      <c r="ASD12" s="8"/>
      <c r="ASE12" s="8"/>
      <c r="ASF12" s="8"/>
      <c r="ASG12" s="8"/>
      <c r="ASH12" s="8"/>
      <c r="ASI12" s="8"/>
      <c r="ASJ12" s="8"/>
      <c r="ASK12" s="8"/>
      <c r="ASL12" s="8"/>
      <c r="ASM12" s="8"/>
      <c r="ASN12" s="8"/>
      <c r="ASO12" s="8"/>
      <c r="ASP12" s="8"/>
      <c r="ASQ12" s="8"/>
      <c r="ASR12" s="8"/>
      <c r="ASS12" s="8"/>
      <c r="AST12" s="8"/>
      <c r="ASU12" s="8"/>
      <c r="ASV12" s="8"/>
      <c r="ASW12" s="8"/>
      <c r="ASX12" s="8"/>
      <c r="ASY12" s="8"/>
      <c r="ASZ12" s="8"/>
      <c r="ATA12" s="8"/>
      <c r="ATB12" s="8"/>
      <c r="ATC12" s="8"/>
      <c r="ATD12" s="8"/>
      <c r="ATE12" s="8"/>
      <c r="ATF12" s="8"/>
      <c r="ATG12" s="8"/>
      <c r="ATH12" s="8"/>
      <c r="ATI12" s="8"/>
      <c r="ATJ12" s="8"/>
      <c r="ATK12" s="8"/>
      <c r="ATL12" s="8"/>
      <c r="ATM12" s="8"/>
      <c r="ATN12" s="8"/>
      <c r="ATO12" s="8"/>
      <c r="ATP12" s="8"/>
      <c r="ATQ12" s="8"/>
      <c r="ATR12" s="8"/>
      <c r="ATS12" s="8"/>
      <c r="ATT12" s="8"/>
      <c r="ATU12" s="8"/>
      <c r="ATV12" s="8"/>
      <c r="ATW12" s="8"/>
      <c r="ATX12" s="8"/>
      <c r="ATY12" s="8"/>
      <c r="ATZ12" s="8"/>
      <c r="AUA12" s="8"/>
      <c r="AUB12" s="8"/>
      <c r="AUC12" s="8"/>
      <c r="AUD12" s="8"/>
      <c r="AUE12" s="8"/>
      <c r="AUF12" s="8"/>
      <c r="AUG12" s="8"/>
      <c r="AUH12" s="8"/>
      <c r="AUI12" s="8"/>
      <c r="AUJ12" s="8"/>
      <c r="AUK12" s="8"/>
      <c r="AUL12" s="8"/>
      <c r="AUM12" s="8"/>
      <c r="AUN12" s="8"/>
      <c r="AUO12" s="8"/>
      <c r="AUP12" s="8"/>
      <c r="AUQ12" s="8"/>
      <c r="AUR12" s="8"/>
      <c r="AUS12" s="8"/>
      <c r="AUT12" s="8"/>
      <c r="AUU12" s="8"/>
      <c r="AUV12" s="8"/>
      <c r="AUW12" s="8"/>
      <c r="AUX12" s="8"/>
      <c r="AUY12" s="8"/>
      <c r="AUZ12" s="8"/>
      <c r="AVA12" s="8"/>
      <c r="AVB12" s="8"/>
      <c r="AVC12" s="8"/>
      <c r="AVD12" s="8"/>
      <c r="AVE12" s="8"/>
      <c r="AVF12" s="8"/>
      <c r="AVG12" s="8"/>
      <c r="AVH12" s="8"/>
      <c r="AVI12" s="8"/>
      <c r="AVJ12" s="8"/>
      <c r="AVK12" s="8"/>
      <c r="AVL12" s="8"/>
      <c r="AVM12" s="8"/>
      <c r="AVN12" s="8"/>
      <c r="AVO12" s="8"/>
      <c r="AVP12" s="8"/>
      <c r="AVQ12" s="8"/>
      <c r="AVR12" s="8"/>
      <c r="AVS12" s="8"/>
      <c r="AVT12" s="8"/>
      <c r="AVU12" s="8"/>
      <c r="AVV12" s="8"/>
      <c r="AVW12" s="8"/>
      <c r="AVX12" s="8"/>
      <c r="AVY12" s="8"/>
      <c r="AVZ12" s="8"/>
      <c r="AWA12" s="8"/>
      <c r="AWB12" s="8"/>
      <c r="AWC12" s="8"/>
      <c r="AWD12" s="8"/>
      <c r="AWE12" s="8"/>
      <c r="AWF12" s="8"/>
      <c r="AWG12" s="8"/>
      <c r="AWH12" s="8"/>
      <c r="AWI12" s="8"/>
      <c r="AWJ12" s="8"/>
      <c r="AWK12" s="8"/>
      <c r="AWL12" s="8"/>
      <c r="AWM12" s="8"/>
      <c r="AWN12" s="8"/>
      <c r="AWO12" s="8"/>
      <c r="AWP12" s="8"/>
      <c r="AWQ12" s="8"/>
      <c r="AWR12" s="8"/>
      <c r="AWS12" s="8"/>
      <c r="AWT12" s="8"/>
      <c r="AWU12" s="8"/>
      <c r="AWV12" s="8"/>
      <c r="AWW12" s="8"/>
      <c r="AWX12" s="8"/>
      <c r="AWY12" s="8"/>
      <c r="AWZ12" s="8"/>
      <c r="AXA12" s="8"/>
      <c r="AXB12" s="8"/>
      <c r="AXC12" s="8"/>
      <c r="AXD12" s="8"/>
      <c r="AXE12" s="8"/>
      <c r="AXF12" s="8"/>
      <c r="AXG12" s="8"/>
      <c r="AXH12" s="8"/>
      <c r="AXI12" s="8"/>
      <c r="AXJ12" s="8"/>
      <c r="AXK12" s="8"/>
      <c r="AXL12" s="8"/>
      <c r="AXM12" s="8"/>
      <c r="AXN12" s="8"/>
      <c r="AXO12" s="8"/>
      <c r="AXP12" s="8"/>
      <c r="AXQ12" s="8"/>
      <c r="AXR12" s="8"/>
      <c r="AXS12" s="8"/>
      <c r="AXT12" s="8"/>
      <c r="AXU12" s="8"/>
      <c r="AXV12" s="8"/>
      <c r="AXW12" s="8"/>
      <c r="AXX12" s="8"/>
      <c r="AXY12" s="8"/>
      <c r="AXZ12" s="8"/>
      <c r="AYA12" s="8"/>
      <c r="AYB12" s="8"/>
      <c r="AYC12" s="8"/>
      <c r="AYD12" s="8"/>
      <c r="AYE12" s="8"/>
      <c r="AYF12" s="8"/>
      <c r="AYG12" s="8"/>
      <c r="AYH12" s="8"/>
      <c r="AYI12" s="8"/>
      <c r="AYJ12" s="8"/>
      <c r="AYK12" s="8"/>
      <c r="AYL12" s="8"/>
      <c r="AYM12" s="8"/>
      <c r="AYN12" s="8"/>
      <c r="AYO12" s="8"/>
      <c r="AYP12" s="8"/>
      <c r="AYQ12" s="8"/>
      <c r="AYR12" s="8"/>
      <c r="AYS12" s="8"/>
      <c r="AYT12" s="8"/>
      <c r="AYU12" s="8"/>
      <c r="AYV12" s="8"/>
      <c r="AYW12" s="8"/>
      <c r="AYX12" s="8"/>
      <c r="AYY12" s="8"/>
      <c r="AYZ12" s="8"/>
      <c r="AZA12" s="8"/>
      <c r="AZB12" s="8"/>
      <c r="AZC12" s="8"/>
      <c r="AZD12" s="8"/>
      <c r="AZE12" s="8"/>
      <c r="AZF12" s="8"/>
      <c r="AZG12" s="8"/>
      <c r="AZH12" s="8"/>
      <c r="AZI12" s="8"/>
      <c r="AZJ12" s="8"/>
      <c r="AZK12" s="8"/>
      <c r="AZL12" s="8"/>
      <c r="AZM12" s="8"/>
      <c r="AZN12" s="8"/>
      <c r="AZO12" s="8"/>
      <c r="AZP12" s="8"/>
      <c r="AZQ12" s="8"/>
      <c r="AZR12" s="8"/>
      <c r="AZS12" s="8"/>
      <c r="AZT12" s="8"/>
      <c r="AZU12" s="8"/>
      <c r="AZV12" s="8"/>
      <c r="AZW12" s="8"/>
      <c r="AZX12" s="8"/>
      <c r="AZY12" s="8"/>
      <c r="AZZ12" s="8"/>
      <c r="BAA12" s="8"/>
      <c r="BAB12" s="8"/>
      <c r="BAC12" s="8"/>
      <c r="BAD12" s="8"/>
      <c r="BAE12" s="8"/>
      <c r="BAF12" s="8"/>
      <c r="BAG12" s="8"/>
      <c r="BAH12" s="8"/>
      <c r="BAI12" s="8"/>
      <c r="BAJ12" s="8"/>
      <c r="BAK12" s="8"/>
      <c r="BAL12" s="8"/>
      <c r="BAM12" s="8"/>
      <c r="BAN12" s="48"/>
    </row>
    <row r="13" spans="1:1392" s="5" customFormat="1" ht="15.75" customHeight="1" x14ac:dyDescent="0.25">
      <c r="A13" s="92" t="s">
        <v>166</v>
      </c>
      <c r="B13" s="189">
        <v>47.5</v>
      </c>
      <c r="C13" s="189" t="s">
        <v>15</v>
      </c>
      <c r="D13" s="189" t="s">
        <v>15</v>
      </c>
      <c r="E13" s="189" t="s">
        <v>15</v>
      </c>
      <c r="F13" s="195" t="s">
        <v>15</v>
      </c>
      <c r="G13" s="255" t="s">
        <v>15</v>
      </c>
      <c r="H13" s="153"/>
      <c r="I13" s="6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  <c r="AMK13"/>
      <c r="AML13"/>
      <c r="AMM13"/>
      <c r="AMN13"/>
      <c r="AMO13"/>
      <c r="AMP13"/>
      <c r="AMQ13"/>
      <c r="AMR13"/>
      <c r="AMS13"/>
      <c r="AMT13"/>
      <c r="AMU13"/>
      <c r="AMV13"/>
      <c r="AMW13"/>
      <c r="AMX13"/>
      <c r="AMY13"/>
      <c r="AMZ13"/>
      <c r="ANA13"/>
      <c r="ANB13"/>
      <c r="ANC13"/>
      <c r="AND13"/>
      <c r="ANE13"/>
      <c r="ANF13"/>
      <c r="ANG13"/>
      <c r="ANH13"/>
      <c r="ANI13"/>
      <c r="ANJ13"/>
      <c r="ANK13"/>
      <c r="ANL13"/>
      <c r="ANM13"/>
      <c r="ANN13"/>
      <c r="ANO13"/>
      <c r="ANP13"/>
      <c r="ANQ13"/>
      <c r="ANR13"/>
      <c r="ANS13"/>
      <c r="ANT13"/>
      <c r="ANU13"/>
      <c r="ANV13"/>
      <c r="ANW13"/>
      <c r="ANX13"/>
      <c r="ANY13"/>
      <c r="ANZ13"/>
      <c r="AOA13"/>
      <c r="AOB13"/>
      <c r="AOC13"/>
      <c r="AOD13"/>
      <c r="AOE13"/>
      <c r="AOF13"/>
      <c r="AOG13"/>
      <c r="AOH13"/>
      <c r="AOI13"/>
      <c r="AOJ13"/>
      <c r="AOK13"/>
      <c r="AOL13"/>
      <c r="AOM13"/>
      <c r="AON13"/>
      <c r="AOO13"/>
      <c r="AOP13"/>
      <c r="AOQ13"/>
      <c r="AOR13"/>
      <c r="AOS13"/>
      <c r="AOT13"/>
      <c r="AOU13"/>
      <c r="AOV13"/>
      <c r="AOW13"/>
      <c r="AOX13"/>
      <c r="AOY13"/>
      <c r="AOZ13"/>
      <c r="APA13"/>
      <c r="APB13"/>
      <c r="APC13"/>
      <c r="APD13"/>
      <c r="APE13"/>
      <c r="APF13"/>
      <c r="APG13"/>
      <c r="APH13"/>
      <c r="API13"/>
      <c r="APJ13"/>
      <c r="APK13"/>
      <c r="APL13"/>
      <c r="APM13"/>
      <c r="APN13"/>
      <c r="APO13"/>
      <c r="APP13"/>
      <c r="APQ13"/>
      <c r="APR13"/>
      <c r="APS13"/>
      <c r="APT13"/>
      <c r="APU13"/>
      <c r="APV13"/>
      <c r="APW13"/>
      <c r="APX13"/>
      <c r="APY13"/>
      <c r="APZ13"/>
      <c r="AQA13"/>
      <c r="AQB13"/>
      <c r="AQC13"/>
      <c r="AQD13"/>
      <c r="AQE13"/>
      <c r="AQF13"/>
      <c r="AQG13"/>
      <c r="AQH13"/>
      <c r="AQI13"/>
      <c r="AQJ13"/>
      <c r="AQK13"/>
      <c r="AQL13"/>
      <c r="AQM13"/>
      <c r="AQN13"/>
      <c r="AQO13"/>
      <c r="AQP13"/>
      <c r="AQQ13"/>
      <c r="AQR13"/>
      <c r="AQS13"/>
      <c r="AQT13"/>
      <c r="AQU13"/>
      <c r="AQV13"/>
      <c r="AQW13"/>
      <c r="AQX13"/>
      <c r="AQY13"/>
      <c r="AQZ13"/>
      <c r="ARA13"/>
      <c r="ARB13"/>
      <c r="ARC13"/>
      <c r="ARD13"/>
      <c r="ARE13"/>
      <c r="ARF13"/>
      <c r="ARG13"/>
      <c r="ARH13"/>
      <c r="ARI13"/>
      <c r="ARJ13"/>
      <c r="ARK13"/>
      <c r="ARL13"/>
      <c r="ARM13"/>
      <c r="ARN13"/>
      <c r="ARO13"/>
      <c r="ARP13"/>
      <c r="ARQ13"/>
      <c r="ARR13"/>
      <c r="ARS13"/>
      <c r="ART13"/>
      <c r="ARU13"/>
      <c r="ARV13"/>
      <c r="ARW13"/>
      <c r="ARX13"/>
      <c r="ARY13"/>
      <c r="ARZ13"/>
      <c r="ASA13"/>
      <c r="ASB13"/>
      <c r="ASC13"/>
      <c r="ASD13"/>
      <c r="ASE13"/>
      <c r="ASF13"/>
      <c r="ASG13"/>
      <c r="ASH13"/>
      <c r="ASI13"/>
      <c r="ASJ13"/>
      <c r="ASK13"/>
      <c r="ASL13"/>
      <c r="ASM13"/>
      <c r="ASN13"/>
      <c r="ASO13"/>
      <c r="ASP13"/>
      <c r="ASQ13"/>
      <c r="ASR13"/>
      <c r="ASS13"/>
      <c r="AST13"/>
      <c r="ASU13"/>
      <c r="ASV13"/>
      <c r="ASW13"/>
      <c r="ASX13"/>
      <c r="ASY13"/>
      <c r="ASZ13"/>
      <c r="ATA13"/>
      <c r="ATB13"/>
      <c r="ATC13"/>
      <c r="ATD13"/>
      <c r="ATE13"/>
      <c r="ATF13"/>
      <c r="ATG13"/>
      <c r="ATH13"/>
      <c r="ATI13"/>
      <c r="ATJ13"/>
      <c r="ATK13"/>
      <c r="ATL13"/>
      <c r="ATM13"/>
      <c r="ATN13"/>
      <c r="ATO13"/>
      <c r="ATP13"/>
      <c r="ATQ13"/>
      <c r="ATR13"/>
      <c r="ATS13"/>
      <c r="ATT13"/>
      <c r="ATU13"/>
      <c r="ATV13"/>
      <c r="ATW13"/>
      <c r="ATX13"/>
      <c r="ATY13"/>
      <c r="ATZ13"/>
      <c r="AUA13"/>
      <c r="AUB13"/>
      <c r="AUC13"/>
      <c r="AUD13"/>
      <c r="AUE13"/>
      <c r="AUF13"/>
      <c r="AUG13"/>
      <c r="AUH13"/>
      <c r="AUI13"/>
      <c r="AUJ13"/>
      <c r="AUK13"/>
      <c r="AUL13"/>
      <c r="AUM13"/>
      <c r="AUN13"/>
      <c r="AUO13"/>
      <c r="AUP13"/>
      <c r="AUQ13"/>
      <c r="AUR13"/>
      <c r="AUS13"/>
      <c r="AUT13"/>
      <c r="AUU13"/>
      <c r="AUV13"/>
      <c r="AUW13"/>
      <c r="AUX13"/>
      <c r="AUY13"/>
      <c r="AUZ13"/>
      <c r="AVA13"/>
      <c r="AVB13"/>
      <c r="AVC13"/>
      <c r="AVD13"/>
      <c r="AVE13"/>
      <c r="AVF13"/>
      <c r="AVG13"/>
      <c r="AVH13"/>
      <c r="AVI13"/>
      <c r="AVJ13"/>
      <c r="AVK13"/>
      <c r="AVL13"/>
      <c r="AVM13"/>
      <c r="AVN13"/>
      <c r="AVO13"/>
      <c r="AVP13"/>
      <c r="AVQ13"/>
      <c r="AVR13"/>
      <c r="AVS13"/>
      <c r="AVT13"/>
      <c r="AVU13"/>
      <c r="AVV13"/>
      <c r="AVW13"/>
      <c r="AVX13"/>
      <c r="AVY13"/>
      <c r="AVZ13"/>
      <c r="AWA13"/>
      <c r="AWB13"/>
      <c r="AWC13"/>
      <c r="AWD13"/>
      <c r="AWE13"/>
      <c r="AWF13"/>
      <c r="AWG13"/>
      <c r="AWH13"/>
      <c r="AWI13"/>
      <c r="AWJ13"/>
      <c r="AWK13"/>
      <c r="AWL13"/>
      <c r="AWM13"/>
      <c r="AWN13"/>
      <c r="AWO13"/>
      <c r="AWP13"/>
      <c r="AWQ13"/>
      <c r="AWR13"/>
      <c r="AWS13"/>
      <c r="AWT13"/>
      <c r="AWU13"/>
      <c r="AWV13"/>
      <c r="AWW13"/>
      <c r="AWX13"/>
      <c r="AWY13"/>
      <c r="AWZ13"/>
      <c r="AXA13"/>
      <c r="AXB13"/>
      <c r="AXC13"/>
      <c r="AXD13"/>
      <c r="AXE13"/>
      <c r="AXF13"/>
      <c r="AXG13"/>
      <c r="AXH13"/>
      <c r="AXI13"/>
      <c r="AXJ13"/>
      <c r="AXK13"/>
      <c r="AXL13"/>
      <c r="AXM13"/>
      <c r="AXN13"/>
      <c r="AXO13"/>
      <c r="AXP13"/>
      <c r="AXQ13"/>
      <c r="AXR13"/>
      <c r="AXS13"/>
      <c r="AXT13"/>
      <c r="AXU13"/>
      <c r="AXV13"/>
      <c r="AXW13"/>
      <c r="AXX13"/>
      <c r="AXY13"/>
      <c r="AXZ13"/>
      <c r="AYA13"/>
      <c r="AYB13"/>
      <c r="AYC13"/>
      <c r="AYD13"/>
      <c r="AYE13"/>
      <c r="AYF13"/>
      <c r="AYG13"/>
      <c r="AYH13"/>
      <c r="AYI13"/>
      <c r="AYJ13"/>
      <c r="AYK13"/>
      <c r="AYL13"/>
      <c r="AYM13"/>
      <c r="AYN13"/>
      <c r="AYO13"/>
      <c r="AYP13"/>
      <c r="AYQ13"/>
      <c r="AYR13"/>
      <c r="AYS13"/>
      <c r="AYT13"/>
      <c r="AYU13"/>
      <c r="AYV13"/>
      <c r="AYW13"/>
      <c r="AYX13"/>
      <c r="AYY13"/>
      <c r="AYZ13"/>
      <c r="AZA13"/>
      <c r="AZB13"/>
      <c r="AZC13"/>
      <c r="AZD13"/>
      <c r="AZE13"/>
      <c r="AZF13"/>
      <c r="AZG13"/>
      <c r="AZH13"/>
      <c r="AZI13"/>
      <c r="AZJ13"/>
      <c r="AZK13"/>
      <c r="AZL13"/>
      <c r="AZM13"/>
      <c r="AZN13"/>
      <c r="AZO13"/>
      <c r="AZP13"/>
      <c r="AZQ13"/>
      <c r="AZR13"/>
      <c r="AZS13"/>
      <c r="AZT13"/>
      <c r="AZU13"/>
      <c r="AZV13"/>
      <c r="AZW13"/>
      <c r="AZX13"/>
      <c r="AZY13"/>
      <c r="AZZ13"/>
      <c r="BAA13"/>
      <c r="BAB13"/>
      <c r="BAC13"/>
      <c r="BAD13"/>
      <c r="BAE13"/>
      <c r="BAF13"/>
      <c r="BAG13"/>
      <c r="BAH13"/>
      <c r="BAI13"/>
      <c r="BAJ13"/>
      <c r="BAK13"/>
      <c r="BAL13"/>
      <c r="BAM13"/>
      <c r="BAN13" s="28"/>
    </row>
    <row r="14" spans="1:1392" s="5" customFormat="1" ht="15.75" customHeight="1" x14ac:dyDescent="0.25">
      <c r="A14" s="92" t="s">
        <v>167</v>
      </c>
      <c r="B14" s="189">
        <v>17.399999999999999</v>
      </c>
      <c r="C14" s="189">
        <v>18</v>
      </c>
      <c r="D14" s="189">
        <v>18.600000000000001</v>
      </c>
      <c r="E14" s="189" t="s">
        <v>15</v>
      </c>
      <c r="F14" s="194">
        <v>70.3</v>
      </c>
      <c r="G14" s="254">
        <v>73.599999999999994</v>
      </c>
      <c r="H14" s="153"/>
      <c r="I14" s="63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 s="28"/>
    </row>
    <row r="15" spans="1:1392" s="5" customFormat="1" ht="15.75" customHeight="1" x14ac:dyDescent="0.25">
      <c r="A15" s="92" t="s">
        <v>168</v>
      </c>
      <c r="B15" s="189" t="s">
        <v>15</v>
      </c>
      <c r="C15" s="189" t="s">
        <v>15</v>
      </c>
      <c r="D15" s="189" t="s">
        <v>15</v>
      </c>
      <c r="E15" s="189" t="s">
        <v>15</v>
      </c>
      <c r="F15" s="194" t="s">
        <v>15</v>
      </c>
      <c r="G15" s="254" t="s">
        <v>15</v>
      </c>
      <c r="H15" s="153"/>
      <c r="I15" s="63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 s="28"/>
    </row>
    <row r="16" spans="1:1392" s="5" customFormat="1" ht="15.75" customHeight="1" x14ac:dyDescent="0.25">
      <c r="A16" s="92" t="s">
        <v>169</v>
      </c>
      <c r="B16" s="189">
        <v>26.7</v>
      </c>
      <c r="C16" s="189">
        <v>30</v>
      </c>
      <c r="D16" s="189">
        <v>34.4</v>
      </c>
      <c r="E16" s="189">
        <v>44.8</v>
      </c>
      <c r="F16" s="194">
        <v>46.9</v>
      </c>
      <c r="G16" s="254">
        <v>53.4</v>
      </c>
      <c r="H16" s="153"/>
      <c r="I16" s="63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 s="28"/>
    </row>
    <row r="17" spans="1:1392" s="5" customFormat="1" ht="15.75" customHeight="1" x14ac:dyDescent="0.25">
      <c r="A17" s="92" t="s">
        <v>170</v>
      </c>
      <c r="B17" s="189" t="s">
        <v>15</v>
      </c>
      <c r="C17" s="189" t="s">
        <v>15</v>
      </c>
      <c r="D17" s="189" t="s">
        <v>15</v>
      </c>
      <c r="E17" s="189" t="s">
        <v>15</v>
      </c>
      <c r="F17" s="195" t="s">
        <v>15</v>
      </c>
      <c r="G17" s="255" t="s">
        <v>15</v>
      </c>
      <c r="H17" s="153"/>
      <c r="I17" s="63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 s="28"/>
    </row>
    <row r="18" spans="1:1392" s="5" customFormat="1" ht="15.75" customHeight="1" x14ac:dyDescent="0.25">
      <c r="A18" s="92" t="s">
        <v>171</v>
      </c>
      <c r="B18" s="189">
        <v>24.3</v>
      </c>
      <c r="C18" s="189">
        <v>25</v>
      </c>
      <c r="D18" s="189">
        <v>29</v>
      </c>
      <c r="E18" s="189" t="s">
        <v>15</v>
      </c>
      <c r="F18" s="195" t="s">
        <v>15</v>
      </c>
      <c r="G18" s="255" t="s">
        <v>15</v>
      </c>
      <c r="H18" s="153"/>
      <c r="I18" s="63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 s="28"/>
    </row>
    <row r="19" spans="1:1392" s="5" customFormat="1" ht="15.75" customHeight="1" x14ac:dyDescent="0.25">
      <c r="A19" s="92" t="s">
        <v>172</v>
      </c>
      <c r="B19" s="189" t="s">
        <v>15</v>
      </c>
      <c r="C19" s="189" t="s">
        <v>15</v>
      </c>
      <c r="D19" s="189" t="s">
        <v>15</v>
      </c>
      <c r="E19" s="189" t="s">
        <v>15</v>
      </c>
      <c r="F19" s="195" t="s">
        <v>15</v>
      </c>
      <c r="G19" s="255" t="s">
        <v>15</v>
      </c>
      <c r="H19" s="153"/>
      <c r="I19" s="63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 s="28"/>
    </row>
    <row r="20" spans="1:1392" s="5" customFormat="1" ht="15.75" customHeight="1" x14ac:dyDescent="0.25">
      <c r="A20" s="92" t="s">
        <v>173</v>
      </c>
      <c r="B20" s="189">
        <v>33.200000000000003</v>
      </c>
      <c r="C20" s="189">
        <v>38.4</v>
      </c>
      <c r="D20" s="189">
        <v>41.4</v>
      </c>
      <c r="E20" s="189" t="s">
        <v>15</v>
      </c>
      <c r="F20" s="195">
        <v>58.6</v>
      </c>
      <c r="G20" s="255">
        <v>62.5</v>
      </c>
      <c r="H20" s="153"/>
      <c r="I20" s="63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  <c r="AMK20"/>
      <c r="AML20"/>
      <c r="AMM20"/>
      <c r="AMN20"/>
      <c r="AMO20"/>
      <c r="AMP20"/>
      <c r="AMQ20"/>
      <c r="AMR20"/>
      <c r="AMS20"/>
      <c r="AMT20"/>
      <c r="AMU20"/>
      <c r="AMV20"/>
      <c r="AMW20"/>
      <c r="AMX20"/>
      <c r="AMY20"/>
      <c r="AMZ20"/>
      <c r="ANA20"/>
      <c r="ANB20"/>
      <c r="ANC20"/>
      <c r="AND20"/>
      <c r="ANE20"/>
      <c r="ANF20"/>
      <c r="ANG20"/>
      <c r="ANH20"/>
      <c r="ANI20"/>
      <c r="ANJ20"/>
      <c r="ANK20"/>
      <c r="ANL20"/>
      <c r="ANM20"/>
      <c r="ANN20"/>
      <c r="ANO20"/>
      <c r="ANP20"/>
      <c r="ANQ20"/>
      <c r="ANR20"/>
      <c r="ANS20"/>
      <c r="ANT20"/>
      <c r="ANU20"/>
      <c r="ANV20"/>
      <c r="ANW20"/>
      <c r="ANX20"/>
      <c r="ANY20"/>
      <c r="ANZ20"/>
      <c r="AOA20"/>
      <c r="AOB20"/>
      <c r="AOC20"/>
      <c r="AOD20"/>
      <c r="AOE20"/>
      <c r="AOF20"/>
      <c r="AOG20"/>
      <c r="AOH20"/>
      <c r="AOI20"/>
      <c r="AOJ20"/>
      <c r="AOK20"/>
      <c r="AOL20"/>
      <c r="AOM20"/>
      <c r="AON20"/>
      <c r="AOO20"/>
      <c r="AOP20"/>
      <c r="AOQ20"/>
      <c r="AOR20"/>
      <c r="AOS20"/>
      <c r="AOT20"/>
      <c r="AOU20"/>
      <c r="AOV20"/>
      <c r="AOW20"/>
      <c r="AOX20"/>
      <c r="AOY20"/>
      <c r="AOZ20"/>
      <c r="APA20"/>
      <c r="APB20"/>
      <c r="APC20"/>
      <c r="APD20"/>
      <c r="APE20"/>
      <c r="APF20"/>
      <c r="APG20"/>
      <c r="APH20"/>
      <c r="API20"/>
      <c r="APJ20"/>
      <c r="APK20"/>
      <c r="APL20"/>
      <c r="APM20"/>
      <c r="APN20"/>
      <c r="APO20"/>
      <c r="APP20"/>
      <c r="APQ20"/>
      <c r="APR20"/>
      <c r="APS20"/>
      <c r="APT20"/>
      <c r="APU20"/>
      <c r="APV20"/>
      <c r="APW20"/>
      <c r="APX20"/>
      <c r="APY20"/>
      <c r="APZ20"/>
      <c r="AQA20"/>
      <c r="AQB20"/>
      <c r="AQC20"/>
      <c r="AQD20"/>
      <c r="AQE20"/>
      <c r="AQF20"/>
      <c r="AQG20"/>
      <c r="AQH20"/>
      <c r="AQI20"/>
      <c r="AQJ20"/>
      <c r="AQK20"/>
      <c r="AQL20"/>
      <c r="AQM20"/>
      <c r="AQN20"/>
      <c r="AQO20"/>
      <c r="AQP20"/>
      <c r="AQQ20"/>
      <c r="AQR20"/>
      <c r="AQS20"/>
      <c r="AQT20"/>
      <c r="AQU20"/>
      <c r="AQV20"/>
      <c r="AQW20"/>
      <c r="AQX20"/>
      <c r="AQY20"/>
      <c r="AQZ20"/>
      <c r="ARA20"/>
      <c r="ARB20"/>
      <c r="ARC20"/>
      <c r="ARD20"/>
      <c r="ARE20"/>
      <c r="ARF20"/>
      <c r="ARG20"/>
      <c r="ARH20"/>
      <c r="ARI20"/>
      <c r="ARJ20"/>
      <c r="ARK20"/>
      <c r="ARL20"/>
      <c r="ARM20"/>
      <c r="ARN20"/>
      <c r="ARO20"/>
      <c r="ARP20"/>
      <c r="ARQ20"/>
      <c r="ARR20"/>
      <c r="ARS20"/>
      <c r="ART20"/>
      <c r="ARU20"/>
      <c r="ARV20"/>
      <c r="ARW20"/>
      <c r="ARX20"/>
      <c r="ARY20"/>
      <c r="ARZ20"/>
      <c r="ASA20"/>
      <c r="ASB20"/>
      <c r="ASC20"/>
      <c r="ASD20"/>
      <c r="ASE20"/>
      <c r="ASF20"/>
      <c r="ASG20"/>
      <c r="ASH20"/>
      <c r="ASI20"/>
      <c r="ASJ20"/>
      <c r="ASK20"/>
      <c r="ASL20"/>
      <c r="ASM20"/>
      <c r="ASN20"/>
      <c r="ASO20"/>
      <c r="ASP20"/>
      <c r="ASQ20"/>
      <c r="ASR20"/>
      <c r="ASS20"/>
      <c r="AST20"/>
      <c r="ASU20"/>
      <c r="ASV20"/>
      <c r="ASW20"/>
      <c r="ASX20"/>
      <c r="ASY20"/>
      <c r="ASZ20"/>
      <c r="ATA20"/>
      <c r="ATB20"/>
      <c r="ATC20"/>
      <c r="ATD20"/>
      <c r="ATE20"/>
      <c r="ATF20"/>
      <c r="ATG20"/>
      <c r="ATH20"/>
      <c r="ATI20"/>
      <c r="ATJ20"/>
      <c r="ATK20"/>
      <c r="ATL20"/>
      <c r="ATM20"/>
      <c r="ATN20"/>
      <c r="ATO20"/>
      <c r="ATP20"/>
      <c r="ATQ20"/>
      <c r="ATR20"/>
      <c r="ATS20"/>
      <c r="ATT20"/>
      <c r="ATU20"/>
      <c r="ATV20"/>
      <c r="ATW20"/>
      <c r="ATX20"/>
      <c r="ATY20"/>
      <c r="ATZ20"/>
      <c r="AUA20"/>
      <c r="AUB20"/>
      <c r="AUC20"/>
      <c r="AUD20"/>
      <c r="AUE20"/>
      <c r="AUF20"/>
      <c r="AUG20"/>
      <c r="AUH20"/>
      <c r="AUI20"/>
      <c r="AUJ20"/>
      <c r="AUK20"/>
      <c r="AUL20"/>
      <c r="AUM20"/>
      <c r="AUN20"/>
      <c r="AUO20"/>
      <c r="AUP20"/>
      <c r="AUQ20"/>
      <c r="AUR20"/>
      <c r="AUS20"/>
      <c r="AUT20"/>
      <c r="AUU20"/>
      <c r="AUV20"/>
      <c r="AUW20"/>
      <c r="AUX20"/>
      <c r="AUY20"/>
      <c r="AUZ20"/>
      <c r="AVA20"/>
      <c r="AVB20"/>
      <c r="AVC20"/>
      <c r="AVD20"/>
      <c r="AVE20"/>
      <c r="AVF20"/>
      <c r="AVG20"/>
      <c r="AVH20"/>
      <c r="AVI20"/>
      <c r="AVJ20"/>
      <c r="AVK20"/>
      <c r="AVL20"/>
      <c r="AVM20"/>
      <c r="AVN20"/>
      <c r="AVO20"/>
      <c r="AVP20"/>
      <c r="AVQ20"/>
      <c r="AVR20"/>
      <c r="AVS20"/>
      <c r="AVT20"/>
      <c r="AVU20"/>
      <c r="AVV20"/>
      <c r="AVW20"/>
      <c r="AVX20"/>
      <c r="AVY20"/>
      <c r="AVZ20"/>
      <c r="AWA20"/>
      <c r="AWB20"/>
      <c r="AWC20"/>
      <c r="AWD20"/>
      <c r="AWE20"/>
      <c r="AWF20"/>
      <c r="AWG20"/>
      <c r="AWH20"/>
      <c r="AWI20"/>
      <c r="AWJ20"/>
      <c r="AWK20"/>
      <c r="AWL20"/>
      <c r="AWM20"/>
      <c r="AWN20"/>
      <c r="AWO20"/>
      <c r="AWP20"/>
      <c r="AWQ20"/>
      <c r="AWR20"/>
      <c r="AWS20"/>
      <c r="AWT20"/>
      <c r="AWU20"/>
      <c r="AWV20"/>
      <c r="AWW20"/>
      <c r="AWX20"/>
      <c r="AWY20"/>
      <c r="AWZ20"/>
      <c r="AXA20"/>
      <c r="AXB20"/>
      <c r="AXC20"/>
      <c r="AXD20"/>
      <c r="AXE20"/>
      <c r="AXF20"/>
      <c r="AXG20"/>
      <c r="AXH20"/>
      <c r="AXI20"/>
      <c r="AXJ20"/>
      <c r="AXK20"/>
      <c r="AXL20"/>
      <c r="AXM20"/>
      <c r="AXN20"/>
      <c r="AXO20"/>
      <c r="AXP20"/>
      <c r="AXQ20"/>
      <c r="AXR20"/>
      <c r="AXS20"/>
      <c r="AXT20"/>
      <c r="AXU20"/>
      <c r="AXV20"/>
      <c r="AXW20"/>
      <c r="AXX20"/>
      <c r="AXY20"/>
      <c r="AXZ20"/>
      <c r="AYA20"/>
      <c r="AYB20"/>
      <c r="AYC20"/>
      <c r="AYD20"/>
      <c r="AYE20"/>
      <c r="AYF20"/>
      <c r="AYG20"/>
      <c r="AYH20"/>
      <c r="AYI20"/>
      <c r="AYJ20"/>
      <c r="AYK20"/>
      <c r="AYL20"/>
      <c r="AYM20"/>
      <c r="AYN20"/>
      <c r="AYO20"/>
      <c r="AYP20"/>
      <c r="AYQ20"/>
      <c r="AYR20"/>
      <c r="AYS20"/>
      <c r="AYT20"/>
      <c r="AYU20"/>
      <c r="AYV20"/>
      <c r="AYW20"/>
      <c r="AYX20"/>
      <c r="AYY20"/>
      <c r="AYZ20"/>
      <c r="AZA20"/>
      <c r="AZB20"/>
      <c r="AZC20"/>
      <c r="AZD20"/>
      <c r="AZE20"/>
      <c r="AZF20"/>
      <c r="AZG20"/>
      <c r="AZH20"/>
      <c r="AZI20"/>
      <c r="AZJ20"/>
      <c r="AZK20"/>
      <c r="AZL20"/>
      <c r="AZM20"/>
      <c r="AZN20"/>
      <c r="AZO20"/>
      <c r="AZP20"/>
      <c r="AZQ20"/>
      <c r="AZR20"/>
      <c r="AZS20"/>
      <c r="AZT20"/>
      <c r="AZU20"/>
      <c r="AZV20"/>
      <c r="AZW20"/>
      <c r="AZX20"/>
      <c r="AZY20"/>
      <c r="AZZ20"/>
      <c r="BAA20"/>
      <c r="BAB20"/>
      <c r="BAC20"/>
      <c r="BAD20"/>
      <c r="BAE20"/>
      <c r="BAF20"/>
      <c r="BAG20"/>
      <c r="BAH20"/>
      <c r="BAI20"/>
      <c r="BAJ20"/>
      <c r="BAK20"/>
      <c r="BAL20"/>
      <c r="BAM20"/>
      <c r="BAN20" s="28"/>
    </row>
    <row r="21" spans="1:1392" s="5" customFormat="1" ht="15.75" customHeight="1" x14ac:dyDescent="0.25">
      <c r="A21" s="92" t="s">
        <v>124</v>
      </c>
      <c r="B21" s="189">
        <v>28.8</v>
      </c>
      <c r="C21" s="189">
        <v>26.8</v>
      </c>
      <c r="D21" s="189">
        <v>23.7</v>
      </c>
      <c r="E21" s="189" t="s">
        <v>15</v>
      </c>
      <c r="F21" s="195" t="s">
        <v>15</v>
      </c>
      <c r="G21" s="255" t="s">
        <v>15</v>
      </c>
      <c r="H21" s="153"/>
      <c r="I21" s="63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  <c r="AMK21"/>
      <c r="AML21"/>
      <c r="AMM21"/>
      <c r="AMN21"/>
      <c r="AMO21"/>
      <c r="AMP21"/>
      <c r="AMQ21"/>
      <c r="AMR21"/>
      <c r="AMS21"/>
      <c r="AMT21"/>
      <c r="AMU21"/>
      <c r="AMV21"/>
      <c r="AMW21"/>
      <c r="AMX21"/>
      <c r="AMY21"/>
      <c r="AMZ21"/>
      <c r="ANA21"/>
      <c r="ANB21"/>
      <c r="ANC21"/>
      <c r="AND21"/>
      <c r="ANE21"/>
      <c r="ANF21"/>
      <c r="ANG21"/>
      <c r="ANH21"/>
      <c r="ANI21"/>
      <c r="ANJ21"/>
      <c r="ANK21"/>
      <c r="ANL21"/>
      <c r="ANM21"/>
      <c r="ANN21"/>
      <c r="ANO21"/>
      <c r="ANP21"/>
      <c r="ANQ21"/>
      <c r="ANR21"/>
      <c r="ANS21"/>
      <c r="ANT21"/>
      <c r="ANU21"/>
      <c r="ANV21"/>
      <c r="ANW21"/>
      <c r="ANX21"/>
      <c r="ANY21"/>
      <c r="ANZ21"/>
      <c r="AOA21"/>
      <c r="AOB21"/>
      <c r="AOC21"/>
      <c r="AOD21"/>
      <c r="AOE21"/>
      <c r="AOF21"/>
      <c r="AOG21"/>
      <c r="AOH21"/>
      <c r="AOI21"/>
      <c r="AOJ21"/>
      <c r="AOK21"/>
      <c r="AOL21"/>
      <c r="AOM21"/>
      <c r="AON21"/>
      <c r="AOO21"/>
      <c r="AOP21"/>
      <c r="AOQ21"/>
      <c r="AOR21"/>
      <c r="AOS21"/>
      <c r="AOT21"/>
      <c r="AOU21"/>
      <c r="AOV21"/>
      <c r="AOW21"/>
      <c r="AOX21"/>
      <c r="AOY21"/>
      <c r="AOZ21"/>
      <c r="APA21"/>
      <c r="APB21"/>
      <c r="APC21"/>
      <c r="APD21"/>
      <c r="APE21"/>
      <c r="APF21"/>
      <c r="APG21"/>
      <c r="APH21"/>
      <c r="API21"/>
      <c r="APJ21"/>
      <c r="APK21"/>
      <c r="APL21"/>
      <c r="APM21"/>
      <c r="APN21"/>
      <c r="APO21"/>
      <c r="APP21"/>
      <c r="APQ21"/>
      <c r="APR21"/>
      <c r="APS21"/>
      <c r="APT21"/>
      <c r="APU21"/>
      <c r="APV21"/>
      <c r="APW21"/>
      <c r="APX21"/>
      <c r="APY21"/>
      <c r="APZ21"/>
      <c r="AQA21"/>
      <c r="AQB21"/>
      <c r="AQC21"/>
      <c r="AQD21"/>
      <c r="AQE21"/>
      <c r="AQF21"/>
      <c r="AQG21"/>
      <c r="AQH21"/>
      <c r="AQI21"/>
      <c r="AQJ21"/>
      <c r="AQK21"/>
      <c r="AQL21"/>
      <c r="AQM21"/>
      <c r="AQN21"/>
      <c r="AQO21"/>
      <c r="AQP21"/>
      <c r="AQQ21"/>
      <c r="AQR21"/>
      <c r="AQS21"/>
      <c r="AQT21"/>
      <c r="AQU21"/>
      <c r="AQV21"/>
      <c r="AQW21"/>
      <c r="AQX21"/>
      <c r="AQY21"/>
      <c r="AQZ21"/>
      <c r="ARA21"/>
      <c r="ARB21"/>
      <c r="ARC21"/>
      <c r="ARD21"/>
      <c r="ARE21"/>
      <c r="ARF21"/>
      <c r="ARG21"/>
      <c r="ARH21"/>
      <c r="ARI21"/>
      <c r="ARJ21"/>
      <c r="ARK21"/>
      <c r="ARL21"/>
      <c r="ARM21"/>
      <c r="ARN21"/>
      <c r="ARO21"/>
      <c r="ARP21"/>
      <c r="ARQ21"/>
      <c r="ARR21"/>
      <c r="ARS21"/>
      <c r="ART21"/>
      <c r="ARU21"/>
      <c r="ARV21"/>
      <c r="ARW21"/>
      <c r="ARX21"/>
      <c r="ARY21"/>
      <c r="ARZ21"/>
      <c r="ASA21"/>
      <c r="ASB21"/>
      <c r="ASC21"/>
      <c r="ASD21"/>
      <c r="ASE21"/>
      <c r="ASF21"/>
      <c r="ASG21"/>
      <c r="ASH21"/>
      <c r="ASI21"/>
      <c r="ASJ21"/>
      <c r="ASK21"/>
      <c r="ASL21"/>
      <c r="ASM21"/>
      <c r="ASN21"/>
      <c r="ASO21"/>
      <c r="ASP21"/>
      <c r="ASQ21"/>
      <c r="ASR21"/>
      <c r="ASS21"/>
      <c r="AST21"/>
      <c r="ASU21"/>
      <c r="ASV21"/>
      <c r="ASW21"/>
      <c r="ASX21"/>
      <c r="ASY21"/>
      <c r="ASZ21"/>
      <c r="ATA21"/>
      <c r="ATB21"/>
      <c r="ATC21"/>
      <c r="ATD21"/>
      <c r="ATE21"/>
      <c r="ATF21"/>
      <c r="ATG21"/>
      <c r="ATH21"/>
      <c r="ATI21"/>
      <c r="ATJ21"/>
      <c r="ATK21"/>
      <c r="ATL21"/>
      <c r="ATM21"/>
      <c r="ATN21"/>
      <c r="ATO21"/>
      <c r="ATP21"/>
      <c r="ATQ21"/>
      <c r="ATR21"/>
      <c r="ATS21"/>
      <c r="ATT21"/>
      <c r="ATU21"/>
      <c r="ATV21"/>
      <c r="ATW21"/>
      <c r="ATX21"/>
      <c r="ATY21"/>
      <c r="ATZ21"/>
      <c r="AUA21"/>
      <c r="AUB21"/>
      <c r="AUC21"/>
      <c r="AUD21"/>
      <c r="AUE21"/>
      <c r="AUF21"/>
      <c r="AUG21"/>
      <c r="AUH21"/>
      <c r="AUI21"/>
      <c r="AUJ21"/>
      <c r="AUK21"/>
      <c r="AUL21"/>
      <c r="AUM21"/>
      <c r="AUN21"/>
      <c r="AUO21"/>
      <c r="AUP21"/>
      <c r="AUQ21"/>
      <c r="AUR21"/>
      <c r="AUS21"/>
      <c r="AUT21"/>
      <c r="AUU21"/>
      <c r="AUV21"/>
      <c r="AUW21"/>
      <c r="AUX21"/>
      <c r="AUY21"/>
      <c r="AUZ21"/>
      <c r="AVA21"/>
      <c r="AVB21"/>
      <c r="AVC21"/>
      <c r="AVD21"/>
      <c r="AVE21"/>
      <c r="AVF21"/>
      <c r="AVG21"/>
      <c r="AVH21"/>
      <c r="AVI21"/>
      <c r="AVJ21"/>
      <c r="AVK21"/>
      <c r="AVL21"/>
      <c r="AVM21"/>
      <c r="AVN21"/>
      <c r="AVO21"/>
      <c r="AVP21"/>
      <c r="AVQ21"/>
      <c r="AVR21"/>
      <c r="AVS21"/>
      <c r="AVT21"/>
      <c r="AVU21"/>
      <c r="AVV21"/>
      <c r="AVW21"/>
      <c r="AVX21"/>
      <c r="AVY21"/>
      <c r="AVZ21"/>
      <c r="AWA21"/>
      <c r="AWB21"/>
      <c r="AWC21"/>
      <c r="AWD21"/>
      <c r="AWE21"/>
      <c r="AWF21"/>
      <c r="AWG21"/>
      <c r="AWH21"/>
      <c r="AWI21"/>
      <c r="AWJ21"/>
      <c r="AWK21"/>
      <c r="AWL21"/>
      <c r="AWM21"/>
      <c r="AWN21"/>
      <c r="AWO21"/>
      <c r="AWP21"/>
      <c r="AWQ21"/>
      <c r="AWR21"/>
      <c r="AWS21"/>
      <c r="AWT21"/>
      <c r="AWU21"/>
      <c r="AWV21"/>
      <c r="AWW21"/>
      <c r="AWX21"/>
      <c r="AWY21"/>
      <c r="AWZ21"/>
      <c r="AXA21"/>
      <c r="AXB21"/>
      <c r="AXC21"/>
      <c r="AXD21"/>
      <c r="AXE21"/>
      <c r="AXF21"/>
      <c r="AXG21"/>
      <c r="AXH21"/>
      <c r="AXI21"/>
      <c r="AXJ21"/>
      <c r="AXK21"/>
      <c r="AXL21"/>
      <c r="AXM21"/>
      <c r="AXN21"/>
      <c r="AXO21"/>
      <c r="AXP21"/>
      <c r="AXQ21"/>
      <c r="AXR21"/>
      <c r="AXS21"/>
      <c r="AXT21"/>
      <c r="AXU21"/>
      <c r="AXV21"/>
      <c r="AXW21"/>
      <c r="AXX21"/>
      <c r="AXY21"/>
      <c r="AXZ21"/>
      <c r="AYA21"/>
      <c r="AYB21"/>
      <c r="AYC21"/>
      <c r="AYD21"/>
      <c r="AYE21"/>
      <c r="AYF21"/>
      <c r="AYG21"/>
      <c r="AYH21"/>
      <c r="AYI21"/>
      <c r="AYJ21"/>
      <c r="AYK21"/>
      <c r="AYL21"/>
      <c r="AYM21"/>
      <c r="AYN21"/>
      <c r="AYO21"/>
      <c r="AYP21"/>
      <c r="AYQ21"/>
      <c r="AYR21"/>
      <c r="AYS21"/>
      <c r="AYT21"/>
      <c r="AYU21"/>
      <c r="AYV21"/>
      <c r="AYW21"/>
      <c r="AYX21"/>
      <c r="AYY21"/>
      <c r="AYZ21"/>
      <c r="AZA21"/>
      <c r="AZB21"/>
      <c r="AZC21"/>
      <c r="AZD21"/>
      <c r="AZE21"/>
      <c r="AZF21"/>
      <c r="AZG21"/>
      <c r="AZH21"/>
      <c r="AZI21"/>
      <c r="AZJ21"/>
      <c r="AZK21"/>
      <c r="AZL21"/>
      <c r="AZM21"/>
      <c r="AZN21"/>
      <c r="AZO21"/>
      <c r="AZP21"/>
      <c r="AZQ21"/>
      <c r="AZR21"/>
      <c r="AZS21"/>
      <c r="AZT21"/>
      <c r="AZU21"/>
      <c r="AZV21"/>
      <c r="AZW21"/>
      <c r="AZX21"/>
      <c r="AZY21"/>
      <c r="AZZ21"/>
      <c r="BAA21"/>
      <c r="BAB21"/>
      <c r="BAC21"/>
      <c r="BAD21"/>
      <c r="BAE21"/>
      <c r="BAF21"/>
      <c r="BAG21"/>
      <c r="BAH21"/>
      <c r="BAI21"/>
      <c r="BAJ21"/>
      <c r="BAK21"/>
      <c r="BAL21"/>
      <c r="BAM21"/>
      <c r="BAN21" s="28"/>
    </row>
    <row r="22" spans="1:1392" s="5" customFormat="1" ht="15.75" customHeight="1" x14ac:dyDescent="0.25">
      <c r="A22" s="92" t="s">
        <v>174</v>
      </c>
      <c r="B22" s="189">
        <v>33</v>
      </c>
      <c r="C22" s="189">
        <v>32.4</v>
      </c>
      <c r="D22" s="189">
        <v>31.2</v>
      </c>
      <c r="E22" s="189" t="s">
        <v>15</v>
      </c>
      <c r="F22" s="195" t="s">
        <v>15</v>
      </c>
      <c r="G22" s="255" t="s">
        <v>15</v>
      </c>
      <c r="H22" s="153"/>
      <c r="I22" s="63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  <c r="AMK22"/>
      <c r="AML22"/>
      <c r="AMM22"/>
      <c r="AMN22"/>
      <c r="AMO22"/>
      <c r="AMP22"/>
      <c r="AMQ22"/>
      <c r="AMR22"/>
      <c r="AMS22"/>
      <c r="AMT22"/>
      <c r="AMU22"/>
      <c r="AMV22"/>
      <c r="AMW22"/>
      <c r="AMX22"/>
      <c r="AMY22"/>
      <c r="AMZ22"/>
      <c r="ANA22"/>
      <c r="ANB22"/>
      <c r="ANC22"/>
      <c r="AND22"/>
      <c r="ANE22"/>
      <c r="ANF22"/>
      <c r="ANG22"/>
      <c r="ANH22"/>
      <c r="ANI22"/>
      <c r="ANJ22"/>
      <c r="ANK22"/>
      <c r="ANL22"/>
      <c r="ANM22"/>
      <c r="ANN22"/>
      <c r="ANO22"/>
      <c r="ANP22"/>
      <c r="ANQ22"/>
      <c r="ANR22"/>
      <c r="ANS22"/>
      <c r="ANT22"/>
      <c r="ANU22"/>
      <c r="ANV22"/>
      <c r="ANW22"/>
      <c r="ANX22"/>
      <c r="ANY22"/>
      <c r="ANZ22"/>
      <c r="AOA22"/>
      <c r="AOB22"/>
      <c r="AOC22"/>
      <c r="AOD22"/>
      <c r="AOE22"/>
      <c r="AOF22"/>
      <c r="AOG22"/>
      <c r="AOH22"/>
      <c r="AOI22"/>
      <c r="AOJ22"/>
      <c r="AOK22"/>
      <c r="AOL22"/>
      <c r="AOM22"/>
      <c r="AON22"/>
      <c r="AOO22"/>
      <c r="AOP22"/>
      <c r="AOQ22"/>
      <c r="AOR22"/>
      <c r="AOS22"/>
      <c r="AOT22"/>
      <c r="AOU22"/>
      <c r="AOV22"/>
      <c r="AOW22"/>
      <c r="AOX22"/>
      <c r="AOY22"/>
      <c r="AOZ22"/>
      <c r="APA22"/>
      <c r="APB22"/>
      <c r="APC22"/>
      <c r="APD22"/>
      <c r="APE22"/>
      <c r="APF22"/>
      <c r="APG22"/>
      <c r="APH22"/>
      <c r="API22"/>
      <c r="APJ22"/>
      <c r="APK22"/>
      <c r="APL22"/>
      <c r="APM22"/>
      <c r="APN22"/>
      <c r="APO22"/>
      <c r="APP22"/>
      <c r="APQ22"/>
      <c r="APR22"/>
      <c r="APS22"/>
      <c r="APT22"/>
      <c r="APU22"/>
      <c r="APV22"/>
      <c r="APW22"/>
      <c r="APX22"/>
      <c r="APY22"/>
      <c r="APZ22"/>
      <c r="AQA22"/>
      <c r="AQB22"/>
      <c r="AQC22"/>
      <c r="AQD22"/>
      <c r="AQE22"/>
      <c r="AQF22"/>
      <c r="AQG22"/>
      <c r="AQH22"/>
      <c r="AQI22"/>
      <c r="AQJ22"/>
      <c r="AQK22"/>
      <c r="AQL22"/>
      <c r="AQM22"/>
      <c r="AQN22"/>
      <c r="AQO22"/>
      <c r="AQP22"/>
      <c r="AQQ22"/>
      <c r="AQR22"/>
      <c r="AQS22"/>
      <c r="AQT22"/>
      <c r="AQU22"/>
      <c r="AQV22"/>
      <c r="AQW22"/>
      <c r="AQX22"/>
      <c r="AQY22"/>
      <c r="AQZ22"/>
      <c r="ARA22"/>
      <c r="ARB22"/>
      <c r="ARC22"/>
      <c r="ARD22"/>
      <c r="ARE22"/>
      <c r="ARF22"/>
      <c r="ARG22"/>
      <c r="ARH22"/>
      <c r="ARI22"/>
      <c r="ARJ22"/>
      <c r="ARK22"/>
      <c r="ARL22"/>
      <c r="ARM22"/>
      <c r="ARN22"/>
      <c r="ARO22"/>
      <c r="ARP22"/>
      <c r="ARQ22"/>
      <c r="ARR22"/>
      <c r="ARS22"/>
      <c r="ART22"/>
      <c r="ARU22"/>
      <c r="ARV22"/>
      <c r="ARW22"/>
      <c r="ARX22"/>
      <c r="ARY22"/>
      <c r="ARZ22"/>
      <c r="ASA22"/>
      <c r="ASB22"/>
      <c r="ASC22"/>
      <c r="ASD22"/>
      <c r="ASE22"/>
      <c r="ASF22"/>
      <c r="ASG22"/>
      <c r="ASH22"/>
      <c r="ASI22"/>
      <c r="ASJ22"/>
      <c r="ASK22"/>
      <c r="ASL22"/>
      <c r="ASM22"/>
      <c r="ASN22"/>
      <c r="ASO22"/>
      <c r="ASP22"/>
      <c r="ASQ22"/>
      <c r="ASR22"/>
      <c r="ASS22"/>
      <c r="AST22"/>
      <c r="ASU22"/>
      <c r="ASV22"/>
      <c r="ASW22"/>
      <c r="ASX22"/>
      <c r="ASY22"/>
      <c r="ASZ22"/>
      <c r="ATA22"/>
      <c r="ATB22"/>
      <c r="ATC22"/>
      <c r="ATD22"/>
      <c r="ATE22"/>
      <c r="ATF22"/>
      <c r="ATG22"/>
      <c r="ATH22"/>
      <c r="ATI22"/>
      <c r="ATJ22"/>
      <c r="ATK22"/>
      <c r="ATL22"/>
      <c r="ATM22"/>
      <c r="ATN22"/>
      <c r="ATO22"/>
      <c r="ATP22"/>
      <c r="ATQ22"/>
      <c r="ATR22"/>
      <c r="ATS22"/>
      <c r="ATT22"/>
      <c r="ATU22"/>
      <c r="ATV22"/>
      <c r="ATW22"/>
      <c r="ATX22"/>
      <c r="ATY22"/>
      <c r="ATZ22"/>
      <c r="AUA22"/>
      <c r="AUB22"/>
      <c r="AUC22"/>
      <c r="AUD22"/>
      <c r="AUE22"/>
      <c r="AUF22"/>
      <c r="AUG22"/>
      <c r="AUH22"/>
      <c r="AUI22"/>
      <c r="AUJ22"/>
      <c r="AUK22"/>
      <c r="AUL22"/>
      <c r="AUM22"/>
      <c r="AUN22"/>
      <c r="AUO22"/>
      <c r="AUP22"/>
      <c r="AUQ22"/>
      <c r="AUR22"/>
      <c r="AUS22"/>
      <c r="AUT22"/>
      <c r="AUU22"/>
      <c r="AUV22"/>
      <c r="AUW22"/>
      <c r="AUX22"/>
      <c r="AUY22"/>
      <c r="AUZ22"/>
      <c r="AVA22"/>
      <c r="AVB22"/>
      <c r="AVC22"/>
      <c r="AVD22"/>
      <c r="AVE22"/>
      <c r="AVF22"/>
      <c r="AVG22"/>
      <c r="AVH22"/>
      <c r="AVI22"/>
      <c r="AVJ22"/>
      <c r="AVK22"/>
      <c r="AVL22"/>
      <c r="AVM22"/>
      <c r="AVN22"/>
      <c r="AVO22"/>
      <c r="AVP22"/>
      <c r="AVQ22"/>
      <c r="AVR22"/>
      <c r="AVS22"/>
      <c r="AVT22"/>
      <c r="AVU22"/>
      <c r="AVV22"/>
      <c r="AVW22"/>
      <c r="AVX22"/>
      <c r="AVY22"/>
      <c r="AVZ22"/>
      <c r="AWA22"/>
      <c r="AWB22"/>
      <c r="AWC22"/>
      <c r="AWD22"/>
      <c r="AWE22"/>
      <c r="AWF22"/>
      <c r="AWG22"/>
      <c r="AWH22"/>
      <c r="AWI22"/>
      <c r="AWJ22"/>
      <c r="AWK22"/>
      <c r="AWL22"/>
      <c r="AWM22"/>
      <c r="AWN22"/>
      <c r="AWO22"/>
      <c r="AWP22"/>
      <c r="AWQ22"/>
      <c r="AWR22"/>
      <c r="AWS22"/>
      <c r="AWT22"/>
      <c r="AWU22"/>
      <c r="AWV22"/>
      <c r="AWW22"/>
      <c r="AWX22"/>
      <c r="AWY22"/>
      <c r="AWZ22"/>
      <c r="AXA22"/>
      <c r="AXB22"/>
      <c r="AXC22"/>
      <c r="AXD22"/>
      <c r="AXE22"/>
      <c r="AXF22"/>
      <c r="AXG22"/>
      <c r="AXH22"/>
      <c r="AXI22"/>
      <c r="AXJ22"/>
      <c r="AXK22"/>
      <c r="AXL22"/>
      <c r="AXM22"/>
      <c r="AXN22"/>
      <c r="AXO22"/>
      <c r="AXP22"/>
      <c r="AXQ22"/>
      <c r="AXR22"/>
      <c r="AXS22"/>
      <c r="AXT22"/>
      <c r="AXU22"/>
      <c r="AXV22"/>
      <c r="AXW22"/>
      <c r="AXX22"/>
      <c r="AXY22"/>
      <c r="AXZ22"/>
      <c r="AYA22"/>
      <c r="AYB22"/>
      <c r="AYC22"/>
      <c r="AYD22"/>
      <c r="AYE22"/>
      <c r="AYF22"/>
      <c r="AYG22"/>
      <c r="AYH22"/>
      <c r="AYI22"/>
      <c r="AYJ22"/>
      <c r="AYK22"/>
      <c r="AYL22"/>
      <c r="AYM22"/>
      <c r="AYN22"/>
      <c r="AYO22"/>
      <c r="AYP22"/>
      <c r="AYQ22"/>
      <c r="AYR22"/>
      <c r="AYS22"/>
      <c r="AYT22"/>
      <c r="AYU22"/>
      <c r="AYV22"/>
      <c r="AYW22"/>
      <c r="AYX22"/>
      <c r="AYY22"/>
      <c r="AYZ22"/>
      <c r="AZA22"/>
      <c r="AZB22"/>
      <c r="AZC22"/>
      <c r="AZD22"/>
      <c r="AZE22"/>
      <c r="AZF22"/>
      <c r="AZG22"/>
      <c r="AZH22"/>
      <c r="AZI22"/>
      <c r="AZJ22"/>
      <c r="AZK22"/>
      <c r="AZL22"/>
      <c r="AZM22"/>
      <c r="AZN22"/>
      <c r="AZO22"/>
      <c r="AZP22"/>
      <c r="AZQ22"/>
      <c r="AZR22"/>
      <c r="AZS22"/>
      <c r="AZT22"/>
      <c r="AZU22"/>
      <c r="AZV22"/>
      <c r="AZW22"/>
      <c r="AZX22"/>
      <c r="AZY22"/>
      <c r="AZZ22"/>
      <c r="BAA22"/>
      <c r="BAB22"/>
      <c r="BAC22"/>
      <c r="BAD22"/>
      <c r="BAE22"/>
      <c r="BAF22"/>
      <c r="BAG22"/>
      <c r="BAH22"/>
      <c r="BAI22"/>
      <c r="BAJ22"/>
      <c r="BAK22"/>
      <c r="BAL22"/>
      <c r="BAM22"/>
      <c r="BAN22" s="28"/>
    </row>
    <row r="23" spans="1:1392" s="5" customFormat="1" ht="15.75" customHeight="1" x14ac:dyDescent="0.25">
      <c r="A23" s="92" t="s">
        <v>175</v>
      </c>
      <c r="B23" s="189" t="s">
        <v>15</v>
      </c>
      <c r="C23" s="189" t="s">
        <v>15</v>
      </c>
      <c r="D23" s="189" t="s">
        <v>15</v>
      </c>
      <c r="E23" s="189" t="s">
        <v>15</v>
      </c>
      <c r="F23" s="195" t="s">
        <v>15</v>
      </c>
      <c r="G23" s="255" t="s">
        <v>15</v>
      </c>
      <c r="H23" s="153"/>
      <c r="I23" s="6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  <c r="AMK23"/>
      <c r="AML23"/>
      <c r="AMM23"/>
      <c r="AMN23"/>
      <c r="AMO23"/>
      <c r="AMP23"/>
      <c r="AMQ23"/>
      <c r="AMR23"/>
      <c r="AMS23"/>
      <c r="AMT23"/>
      <c r="AMU23"/>
      <c r="AMV23"/>
      <c r="AMW23"/>
      <c r="AMX23"/>
      <c r="AMY23"/>
      <c r="AMZ23"/>
      <c r="ANA23"/>
      <c r="ANB23"/>
      <c r="ANC23"/>
      <c r="AND23"/>
      <c r="ANE23"/>
      <c r="ANF23"/>
      <c r="ANG23"/>
      <c r="ANH23"/>
      <c r="ANI23"/>
      <c r="ANJ23"/>
      <c r="ANK23"/>
      <c r="ANL23"/>
      <c r="ANM23"/>
      <c r="ANN23"/>
      <c r="ANO23"/>
      <c r="ANP23"/>
      <c r="ANQ23"/>
      <c r="ANR23"/>
      <c r="ANS23"/>
      <c r="ANT23"/>
      <c r="ANU23"/>
      <c r="ANV23"/>
      <c r="ANW23"/>
      <c r="ANX23"/>
      <c r="ANY23"/>
      <c r="ANZ23"/>
      <c r="AOA23"/>
      <c r="AOB23"/>
      <c r="AOC23"/>
      <c r="AOD23"/>
      <c r="AOE23"/>
      <c r="AOF23"/>
      <c r="AOG23"/>
      <c r="AOH23"/>
      <c r="AOI23"/>
      <c r="AOJ23"/>
      <c r="AOK23"/>
      <c r="AOL23"/>
      <c r="AOM23"/>
      <c r="AON23"/>
      <c r="AOO23"/>
      <c r="AOP23"/>
      <c r="AOQ23"/>
      <c r="AOR23"/>
      <c r="AOS23"/>
      <c r="AOT23"/>
      <c r="AOU23"/>
      <c r="AOV23"/>
      <c r="AOW23"/>
      <c r="AOX23"/>
      <c r="AOY23"/>
      <c r="AOZ23"/>
      <c r="APA23"/>
      <c r="APB23"/>
      <c r="APC23"/>
      <c r="APD23"/>
      <c r="APE23"/>
      <c r="APF23"/>
      <c r="APG23"/>
      <c r="APH23"/>
      <c r="API23"/>
      <c r="APJ23"/>
      <c r="APK23"/>
      <c r="APL23"/>
      <c r="APM23"/>
      <c r="APN23"/>
      <c r="APO23"/>
      <c r="APP23"/>
      <c r="APQ23"/>
      <c r="APR23"/>
      <c r="APS23"/>
      <c r="APT23"/>
      <c r="APU23"/>
      <c r="APV23"/>
      <c r="APW23"/>
      <c r="APX23"/>
      <c r="APY23"/>
      <c r="APZ23"/>
      <c r="AQA23"/>
      <c r="AQB23"/>
      <c r="AQC23"/>
      <c r="AQD23"/>
      <c r="AQE23"/>
      <c r="AQF23"/>
      <c r="AQG23"/>
      <c r="AQH23"/>
      <c r="AQI23"/>
      <c r="AQJ23"/>
      <c r="AQK23"/>
      <c r="AQL23"/>
      <c r="AQM23"/>
      <c r="AQN23"/>
      <c r="AQO23"/>
      <c r="AQP23"/>
      <c r="AQQ23"/>
      <c r="AQR23"/>
      <c r="AQS23"/>
      <c r="AQT23"/>
      <c r="AQU23"/>
      <c r="AQV23"/>
      <c r="AQW23"/>
      <c r="AQX23"/>
      <c r="AQY23"/>
      <c r="AQZ23"/>
      <c r="ARA23"/>
      <c r="ARB23"/>
      <c r="ARC23"/>
      <c r="ARD23"/>
      <c r="ARE23"/>
      <c r="ARF23"/>
      <c r="ARG23"/>
      <c r="ARH23"/>
      <c r="ARI23"/>
      <c r="ARJ23"/>
      <c r="ARK23"/>
      <c r="ARL23"/>
      <c r="ARM23"/>
      <c r="ARN23"/>
      <c r="ARO23"/>
      <c r="ARP23"/>
      <c r="ARQ23"/>
      <c r="ARR23"/>
      <c r="ARS23"/>
      <c r="ART23"/>
      <c r="ARU23"/>
      <c r="ARV23"/>
      <c r="ARW23"/>
      <c r="ARX23"/>
      <c r="ARY23"/>
      <c r="ARZ23"/>
      <c r="ASA23"/>
      <c r="ASB23"/>
      <c r="ASC23"/>
      <c r="ASD23"/>
      <c r="ASE23"/>
      <c r="ASF23"/>
      <c r="ASG23"/>
      <c r="ASH23"/>
      <c r="ASI23"/>
      <c r="ASJ23"/>
      <c r="ASK23"/>
      <c r="ASL23"/>
      <c r="ASM23"/>
      <c r="ASN23"/>
      <c r="ASO23"/>
      <c r="ASP23"/>
      <c r="ASQ23"/>
      <c r="ASR23"/>
      <c r="ASS23"/>
      <c r="AST23"/>
      <c r="ASU23"/>
      <c r="ASV23"/>
      <c r="ASW23"/>
      <c r="ASX23"/>
      <c r="ASY23"/>
      <c r="ASZ23"/>
      <c r="ATA23"/>
      <c r="ATB23"/>
      <c r="ATC23"/>
      <c r="ATD23"/>
      <c r="ATE23"/>
      <c r="ATF23"/>
      <c r="ATG23"/>
      <c r="ATH23"/>
      <c r="ATI23"/>
      <c r="ATJ23"/>
      <c r="ATK23"/>
      <c r="ATL23"/>
      <c r="ATM23"/>
      <c r="ATN23"/>
      <c r="ATO23"/>
      <c r="ATP23"/>
      <c r="ATQ23"/>
      <c r="ATR23"/>
      <c r="ATS23"/>
      <c r="ATT23"/>
      <c r="ATU23"/>
      <c r="ATV23"/>
      <c r="ATW23"/>
      <c r="ATX23"/>
      <c r="ATY23"/>
      <c r="ATZ23"/>
      <c r="AUA23"/>
      <c r="AUB23"/>
      <c r="AUC23"/>
      <c r="AUD23"/>
      <c r="AUE23"/>
      <c r="AUF23"/>
      <c r="AUG23"/>
      <c r="AUH23"/>
      <c r="AUI23"/>
      <c r="AUJ23"/>
      <c r="AUK23"/>
      <c r="AUL23"/>
      <c r="AUM23"/>
      <c r="AUN23"/>
      <c r="AUO23"/>
      <c r="AUP23"/>
      <c r="AUQ23"/>
      <c r="AUR23"/>
      <c r="AUS23"/>
      <c r="AUT23"/>
      <c r="AUU23"/>
      <c r="AUV23"/>
      <c r="AUW23"/>
      <c r="AUX23"/>
      <c r="AUY23"/>
      <c r="AUZ23"/>
      <c r="AVA23"/>
      <c r="AVB23"/>
      <c r="AVC23"/>
      <c r="AVD23"/>
      <c r="AVE23"/>
      <c r="AVF23"/>
      <c r="AVG23"/>
      <c r="AVH23"/>
      <c r="AVI23"/>
      <c r="AVJ23"/>
      <c r="AVK23"/>
      <c r="AVL23"/>
      <c r="AVM23"/>
      <c r="AVN23"/>
      <c r="AVO23"/>
      <c r="AVP23"/>
      <c r="AVQ23"/>
      <c r="AVR23"/>
      <c r="AVS23"/>
      <c r="AVT23"/>
      <c r="AVU23"/>
      <c r="AVV23"/>
      <c r="AVW23"/>
      <c r="AVX23"/>
      <c r="AVY23"/>
      <c r="AVZ23"/>
      <c r="AWA23"/>
      <c r="AWB23"/>
      <c r="AWC23"/>
      <c r="AWD23"/>
      <c r="AWE23"/>
      <c r="AWF23"/>
      <c r="AWG23"/>
      <c r="AWH23"/>
      <c r="AWI23"/>
      <c r="AWJ23"/>
      <c r="AWK23"/>
      <c r="AWL23"/>
      <c r="AWM23"/>
      <c r="AWN23"/>
      <c r="AWO23"/>
      <c r="AWP23"/>
      <c r="AWQ23"/>
      <c r="AWR23"/>
      <c r="AWS23"/>
      <c r="AWT23"/>
      <c r="AWU23"/>
      <c r="AWV23"/>
      <c r="AWW23"/>
      <c r="AWX23"/>
      <c r="AWY23"/>
      <c r="AWZ23"/>
      <c r="AXA23"/>
      <c r="AXB23"/>
      <c r="AXC23"/>
      <c r="AXD23"/>
      <c r="AXE23"/>
      <c r="AXF23"/>
      <c r="AXG23"/>
      <c r="AXH23"/>
      <c r="AXI23"/>
      <c r="AXJ23"/>
      <c r="AXK23"/>
      <c r="AXL23"/>
      <c r="AXM23"/>
      <c r="AXN23"/>
      <c r="AXO23"/>
      <c r="AXP23"/>
      <c r="AXQ23"/>
      <c r="AXR23"/>
      <c r="AXS23"/>
      <c r="AXT23"/>
      <c r="AXU23"/>
      <c r="AXV23"/>
      <c r="AXW23"/>
      <c r="AXX23"/>
      <c r="AXY23"/>
      <c r="AXZ23"/>
      <c r="AYA23"/>
      <c r="AYB23"/>
      <c r="AYC23"/>
      <c r="AYD23"/>
      <c r="AYE23"/>
      <c r="AYF23"/>
      <c r="AYG23"/>
      <c r="AYH23"/>
      <c r="AYI23"/>
      <c r="AYJ23"/>
      <c r="AYK23"/>
      <c r="AYL23"/>
      <c r="AYM23"/>
      <c r="AYN23"/>
      <c r="AYO23"/>
      <c r="AYP23"/>
      <c r="AYQ23"/>
      <c r="AYR23"/>
      <c r="AYS23"/>
      <c r="AYT23"/>
      <c r="AYU23"/>
      <c r="AYV23"/>
      <c r="AYW23"/>
      <c r="AYX23"/>
      <c r="AYY23"/>
      <c r="AYZ23"/>
      <c r="AZA23"/>
      <c r="AZB23"/>
      <c r="AZC23"/>
      <c r="AZD23"/>
      <c r="AZE23"/>
      <c r="AZF23"/>
      <c r="AZG23"/>
      <c r="AZH23"/>
      <c r="AZI23"/>
      <c r="AZJ23"/>
      <c r="AZK23"/>
      <c r="AZL23"/>
      <c r="AZM23"/>
      <c r="AZN23"/>
      <c r="AZO23"/>
      <c r="AZP23"/>
      <c r="AZQ23"/>
      <c r="AZR23"/>
      <c r="AZS23"/>
      <c r="AZT23"/>
      <c r="AZU23"/>
      <c r="AZV23"/>
      <c r="AZW23"/>
      <c r="AZX23"/>
      <c r="AZY23"/>
      <c r="AZZ23"/>
      <c r="BAA23"/>
      <c r="BAB23"/>
      <c r="BAC23"/>
      <c r="BAD23"/>
      <c r="BAE23"/>
      <c r="BAF23"/>
      <c r="BAG23"/>
      <c r="BAH23"/>
      <c r="BAI23"/>
      <c r="BAJ23"/>
      <c r="BAK23"/>
      <c r="BAL23"/>
      <c r="BAM23"/>
      <c r="BAN23" s="28"/>
    </row>
    <row r="24" spans="1:1392" s="5" customFormat="1" ht="15.75" customHeight="1" x14ac:dyDescent="0.25">
      <c r="A24" s="92" t="s">
        <v>176</v>
      </c>
      <c r="B24" s="189">
        <v>15.2</v>
      </c>
      <c r="C24" s="189">
        <v>15.2</v>
      </c>
      <c r="D24" s="189">
        <v>13</v>
      </c>
      <c r="E24" s="189" t="s">
        <v>15</v>
      </c>
      <c r="F24" s="195" t="s">
        <v>15</v>
      </c>
      <c r="G24" s="255" t="s">
        <v>15</v>
      </c>
      <c r="H24" s="153"/>
      <c r="I24" s="63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  <c r="AMK24"/>
      <c r="AML24"/>
      <c r="AMM24"/>
      <c r="AMN24"/>
      <c r="AMO24"/>
      <c r="AMP24"/>
      <c r="AMQ24"/>
      <c r="AMR24"/>
      <c r="AMS24"/>
      <c r="AMT24"/>
      <c r="AMU24"/>
      <c r="AMV24"/>
      <c r="AMW24"/>
      <c r="AMX24"/>
      <c r="AMY24"/>
      <c r="AMZ24"/>
      <c r="ANA24"/>
      <c r="ANB24"/>
      <c r="ANC24"/>
      <c r="AND24"/>
      <c r="ANE24"/>
      <c r="ANF24"/>
      <c r="ANG24"/>
      <c r="ANH24"/>
      <c r="ANI24"/>
      <c r="ANJ24"/>
      <c r="ANK24"/>
      <c r="ANL24"/>
      <c r="ANM24"/>
      <c r="ANN24"/>
      <c r="ANO24"/>
      <c r="ANP24"/>
      <c r="ANQ24"/>
      <c r="ANR24"/>
      <c r="ANS24"/>
      <c r="ANT24"/>
      <c r="ANU24"/>
      <c r="ANV24"/>
      <c r="ANW24"/>
      <c r="ANX24"/>
      <c r="ANY24"/>
      <c r="ANZ24"/>
      <c r="AOA24"/>
      <c r="AOB24"/>
      <c r="AOC24"/>
      <c r="AOD24"/>
      <c r="AOE24"/>
      <c r="AOF24"/>
      <c r="AOG24"/>
      <c r="AOH24"/>
      <c r="AOI24"/>
      <c r="AOJ24"/>
      <c r="AOK24"/>
      <c r="AOL24"/>
      <c r="AOM24"/>
      <c r="AON24"/>
      <c r="AOO24"/>
      <c r="AOP24"/>
      <c r="AOQ24"/>
      <c r="AOR24"/>
      <c r="AOS24"/>
      <c r="AOT24"/>
      <c r="AOU24"/>
      <c r="AOV24"/>
      <c r="AOW24"/>
      <c r="AOX24"/>
      <c r="AOY24"/>
      <c r="AOZ24"/>
      <c r="APA24"/>
      <c r="APB24"/>
      <c r="APC24"/>
      <c r="APD24"/>
      <c r="APE24"/>
      <c r="APF24"/>
      <c r="APG24"/>
      <c r="APH24"/>
      <c r="API24"/>
      <c r="APJ24"/>
      <c r="APK24"/>
      <c r="APL24"/>
      <c r="APM24"/>
      <c r="APN24"/>
      <c r="APO24"/>
      <c r="APP24"/>
      <c r="APQ24"/>
      <c r="APR24"/>
      <c r="APS24"/>
      <c r="APT24"/>
      <c r="APU24"/>
      <c r="APV24"/>
      <c r="APW24"/>
      <c r="APX24"/>
      <c r="APY24"/>
      <c r="APZ24"/>
      <c r="AQA24"/>
      <c r="AQB24"/>
      <c r="AQC24"/>
      <c r="AQD24"/>
      <c r="AQE24"/>
      <c r="AQF24"/>
      <c r="AQG24"/>
      <c r="AQH24"/>
      <c r="AQI24"/>
      <c r="AQJ24"/>
      <c r="AQK24"/>
      <c r="AQL24"/>
      <c r="AQM24"/>
      <c r="AQN24"/>
      <c r="AQO24"/>
      <c r="AQP24"/>
      <c r="AQQ24"/>
      <c r="AQR24"/>
      <c r="AQS24"/>
      <c r="AQT24"/>
      <c r="AQU24"/>
      <c r="AQV24"/>
      <c r="AQW24"/>
      <c r="AQX24"/>
      <c r="AQY24"/>
      <c r="AQZ24"/>
      <c r="ARA24"/>
      <c r="ARB24"/>
      <c r="ARC24"/>
      <c r="ARD24"/>
      <c r="ARE24"/>
      <c r="ARF24"/>
      <c r="ARG24"/>
      <c r="ARH24"/>
      <c r="ARI24"/>
      <c r="ARJ24"/>
      <c r="ARK24"/>
      <c r="ARL24"/>
      <c r="ARM24"/>
      <c r="ARN24"/>
      <c r="ARO24"/>
      <c r="ARP24"/>
      <c r="ARQ24"/>
      <c r="ARR24"/>
      <c r="ARS24"/>
      <c r="ART24"/>
      <c r="ARU24"/>
      <c r="ARV24"/>
      <c r="ARW24"/>
      <c r="ARX24"/>
      <c r="ARY24"/>
      <c r="ARZ24"/>
      <c r="ASA24"/>
      <c r="ASB24"/>
      <c r="ASC24"/>
      <c r="ASD24"/>
      <c r="ASE24"/>
      <c r="ASF24"/>
      <c r="ASG24"/>
      <c r="ASH24"/>
      <c r="ASI24"/>
      <c r="ASJ24"/>
      <c r="ASK24"/>
      <c r="ASL24"/>
      <c r="ASM24"/>
      <c r="ASN24"/>
      <c r="ASO24"/>
      <c r="ASP24"/>
      <c r="ASQ24"/>
      <c r="ASR24"/>
      <c r="ASS24"/>
      <c r="AST24"/>
      <c r="ASU24"/>
      <c r="ASV24"/>
      <c r="ASW24"/>
      <c r="ASX24"/>
      <c r="ASY24"/>
      <c r="ASZ24"/>
      <c r="ATA24"/>
      <c r="ATB24"/>
      <c r="ATC24"/>
      <c r="ATD24"/>
      <c r="ATE24"/>
      <c r="ATF24"/>
      <c r="ATG24"/>
      <c r="ATH24"/>
      <c r="ATI24"/>
      <c r="ATJ24"/>
      <c r="ATK24"/>
      <c r="ATL24"/>
      <c r="ATM24"/>
      <c r="ATN24"/>
      <c r="ATO24"/>
      <c r="ATP24"/>
      <c r="ATQ24"/>
      <c r="ATR24"/>
      <c r="ATS24"/>
      <c r="ATT24"/>
      <c r="ATU24"/>
      <c r="ATV24"/>
      <c r="ATW24"/>
      <c r="ATX24"/>
      <c r="ATY24"/>
      <c r="ATZ24"/>
      <c r="AUA24"/>
      <c r="AUB24"/>
      <c r="AUC24"/>
      <c r="AUD24"/>
      <c r="AUE24"/>
      <c r="AUF24"/>
      <c r="AUG24"/>
      <c r="AUH24"/>
      <c r="AUI24"/>
      <c r="AUJ24"/>
      <c r="AUK24"/>
      <c r="AUL24"/>
      <c r="AUM24"/>
      <c r="AUN24"/>
      <c r="AUO24"/>
      <c r="AUP24"/>
      <c r="AUQ24"/>
      <c r="AUR24"/>
      <c r="AUS24"/>
      <c r="AUT24"/>
      <c r="AUU24"/>
      <c r="AUV24"/>
      <c r="AUW24"/>
      <c r="AUX24"/>
      <c r="AUY24"/>
      <c r="AUZ24"/>
      <c r="AVA24"/>
      <c r="AVB24"/>
      <c r="AVC24"/>
      <c r="AVD24"/>
      <c r="AVE24"/>
      <c r="AVF24"/>
      <c r="AVG24"/>
      <c r="AVH24"/>
      <c r="AVI24"/>
      <c r="AVJ24"/>
      <c r="AVK24"/>
      <c r="AVL24"/>
      <c r="AVM24"/>
      <c r="AVN24"/>
      <c r="AVO24"/>
      <c r="AVP24"/>
      <c r="AVQ24"/>
      <c r="AVR24"/>
      <c r="AVS24"/>
      <c r="AVT24"/>
      <c r="AVU24"/>
      <c r="AVV24"/>
      <c r="AVW24"/>
      <c r="AVX24"/>
      <c r="AVY24"/>
      <c r="AVZ24"/>
      <c r="AWA24"/>
      <c r="AWB24"/>
      <c r="AWC24"/>
      <c r="AWD24"/>
      <c r="AWE24"/>
      <c r="AWF24"/>
      <c r="AWG24"/>
      <c r="AWH24"/>
      <c r="AWI24"/>
      <c r="AWJ24"/>
      <c r="AWK24"/>
      <c r="AWL24"/>
      <c r="AWM24"/>
      <c r="AWN24"/>
      <c r="AWO24"/>
      <c r="AWP24"/>
      <c r="AWQ24"/>
      <c r="AWR24"/>
      <c r="AWS24"/>
      <c r="AWT24"/>
      <c r="AWU24"/>
      <c r="AWV24"/>
      <c r="AWW24"/>
      <c r="AWX24"/>
      <c r="AWY24"/>
      <c r="AWZ24"/>
      <c r="AXA24"/>
      <c r="AXB24"/>
      <c r="AXC24"/>
      <c r="AXD24"/>
      <c r="AXE24"/>
      <c r="AXF24"/>
      <c r="AXG24"/>
      <c r="AXH24"/>
      <c r="AXI24"/>
      <c r="AXJ24"/>
      <c r="AXK24"/>
      <c r="AXL24"/>
      <c r="AXM24"/>
      <c r="AXN24"/>
      <c r="AXO24"/>
      <c r="AXP24"/>
      <c r="AXQ24"/>
      <c r="AXR24"/>
      <c r="AXS24"/>
      <c r="AXT24"/>
      <c r="AXU24"/>
      <c r="AXV24"/>
      <c r="AXW24"/>
      <c r="AXX24"/>
      <c r="AXY24"/>
      <c r="AXZ24"/>
      <c r="AYA24"/>
      <c r="AYB24"/>
      <c r="AYC24"/>
      <c r="AYD24"/>
      <c r="AYE24"/>
      <c r="AYF24"/>
      <c r="AYG24"/>
      <c r="AYH24"/>
      <c r="AYI24"/>
      <c r="AYJ24"/>
      <c r="AYK24"/>
      <c r="AYL24"/>
      <c r="AYM24"/>
      <c r="AYN24"/>
      <c r="AYO24"/>
      <c r="AYP24"/>
      <c r="AYQ24"/>
      <c r="AYR24"/>
      <c r="AYS24"/>
      <c r="AYT24"/>
      <c r="AYU24"/>
      <c r="AYV24"/>
      <c r="AYW24"/>
      <c r="AYX24"/>
      <c r="AYY24"/>
      <c r="AYZ24"/>
      <c r="AZA24"/>
      <c r="AZB24"/>
      <c r="AZC24"/>
      <c r="AZD24"/>
      <c r="AZE24"/>
      <c r="AZF24"/>
      <c r="AZG24"/>
      <c r="AZH24"/>
      <c r="AZI24"/>
      <c r="AZJ24"/>
      <c r="AZK24"/>
      <c r="AZL24"/>
      <c r="AZM24"/>
      <c r="AZN24"/>
      <c r="AZO24"/>
      <c r="AZP24"/>
      <c r="AZQ24"/>
      <c r="AZR24"/>
      <c r="AZS24"/>
      <c r="AZT24"/>
      <c r="AZU24"/>
      <c r="AZV24"/>
      <c r="AZW24"/>
      <c r="AZX24"/>
      <c r="AZY24"/>
      <c r="AZZ24"/>
      <c r="BAA24"/>
      <c r="BAB24"/>
      <c r="BAC24"/>
      <c r="BAD24"/>
      <c r="BAE24"/>
      <c r="BAF24"/>
      <c r="BAG24"/>
      <c r="BAH24"/>
      <c r="BAI24"/>
      <c r="BAJ24"/>
      <c r="BAK24"/>
      <c r="BAL24"/>
      <c r="BAM24"/>
      <c r="BAN24" s="28"/>
    </row>
    <row r="25" spans="1:1392" s="5" customFormat="1" ht="15.75" customHeight="1" x14ac:dyDescent="0.25">
      <c r="A25" s="92" t="s">
        <v>126</v>
      </c>
      <c r="B25" s="189" t="s">
        <v>15</v>
      </c>
      <c r="C25" s="189" t="s">
        <v>15</v>
      </c>
      <c r="D25" s="189" t="s">
        <v>15</v>
      </c>
      <c r="E25" s="189" t="s">
        <v>15</v>
      </c>
      <c r="F25" s="195" t="s">
        <v>15</v>
      </c>
      <c r="G25" s="255" t="s">
        <v>15</v>
      </c>
      <c r="H25" s="153"/>
      <c r="I25" s="63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  <c r="AMK25"/>
      <c r="AML25"/>
      <c r="AMM25"/>
      <c r="AMN25"/>
      <c r="AMO25"/>
      <c r="AMP25"/>
      <c r="AMQ25"/>
      <c r="AMR25"/>
      <c r="AMS25"/>
      <c r="AMT25"/>
      <c r="AMU25"/>
      <c r="AMV25"/>
      <c r="AMW25"/>
      <c r="AMX25"/>
      <c r="AMY25"/>
      <c r="AMZ25"/>
      <c r="ANA25"/>
      <c r="ANB25"/>
      <c r="ANC25"/>
      <c r="AND25"/>
      <c r="ANE25"/>
      <c r="ANF25"/>
      <c r="ANG25"/>
      <c r="ANH25"/>
      <c r="ANI25"/>
      <c r="ANJ25"/>
      <c r="ANK25"/>
      <c r="ANL25"/>
      <c r="ANM25"/>
      <c r="ANN25"/>
      <c r="ANO25"/>
      <c r="ANP25"/>
      <c r="ANQ25"/>
      <c r="ANR25"/>
      <c r="ANS25"/>
      <c r="ANT25"/>
      <c r="ANU25"/>
      <c r="ANV25"/>
      <c r="ANW25"/>
      <c r="ANX25"/>
      <c r="ANY25"/>
      <c r="ANZ25"/>
      <c r="AOA25"/>
      <c r="AOB25"/>
      <c r="AOC25"/>
      <c r="AOD25"/>
      <c r="AOE25"/>
      <c r="AOF25"/>
      <c r="AOG25"/>
      <c r="AOH25"/>
      <c r="AOI25"/>
      <c r="AOJ25"/>
      <c r="AOK25"/>
      <c r="AOL25"/>
      <c r="AOM25"/>
      <c r="AON25"/>
      <c r="AOO25"/>
      <c r="AOP25"/>
      <c r="AOQ25"/>
      <c r="AOR25"/>
      <c r="AOS25"/>
      <c r="AOT25"/>
      <c r="AOU25"/>
      <c r="AOV25"/>
      <c r="AOW25"/>
      <c r="AOX25"/>
      <c r="AOY25"/>
      <c r="AOZ25"/>
      <c r="APA25"/>
      <c r="APB25"/>
      <c r="APC25"/>
      <c r="APD25"/>
      <c r="APE25"/>
      <c r="APF25"/>
      <c r="APG25"/>
      <c r="APH25"/>
      <c r="API25"/>
      <c r="APJ25"/>
      <c r="APK25"/>
      <c r="APL25"/>
      <c r="APM25"/>
      <c r="APN25"/>
      <c r="APO25"/>
      <c r="APP25"/>
      <c r="APQ25"/>
      <c r="APR25"/>
      <c r="APS25"/>
      <c r="APT25"/>
      <c r="APU25"/>
      <c r="APV25"/>
      <c r="APW25"/>
      <c r="APX25"/>
      <c r="APY25"/>
      <c r="APZ25"/>
      <c r="AQA25"/>
      <c r="AQB25"/>
      <c r="AQC25"/>
      <c r="AQD25"/>
      <c r="AQE25"/>
      <c r="AQF25"/>
      <c r="AQG25"/>
      <c r="AQH25"/>
      <c r="AQI25"/>
      <c r="AQJ25"/>
      <c r="AQK25"/>
      <c r="AQL25"/>
      <c r="AQM25"/>
      <c r="AQN25"/>
      <c r="AQO25"/>
      <c r="AQP25"/>
      <c r="AQQ25"/>
      <c r="AQR25"/>
      <c r="AQS25"/>
      <c r="AQT25"/>
      <c r="AQU25"/>
      <c r="AQV25"/>
      <c r="AQW25"/>
      <c r="AQX25"/>
      <c r="AQY25"/>
      <c r="AQZ25"/>
      <c r="ARA25"/>
      <c r="ARB25"/>
      <c r="ARC25"/>
      <c r="ARD25"/>
      <c r="ARE25"/>
      <c r="ARF25"/>
      <c r="ARG25"/>
      <c r="ARH25"/>
      <c r="ARI25"/>
      <c r="ARJ25"/>
      <c r="ARK25"/>
      <c r="ARL25"/>
      <c r="ARM25"/>
      <c r="ARN25"/>
      <c r="ARO25"/>
      <c r="ARP25"/>
      <c r="ARQ25"/>
      <c r="ARR25"/>
      <c r="ARS25"/>
      <c r="ART25"/>
      <c r="ARU25"/>
      <c r="ARV25"/>
      <c r="ARW25"/>
      <c r="ARX25"/>
      <c r="ARY25"/>
      <c r="ARZ25"/>
      <c r="ASA25"/>
      <c r="ASB25"/>
      <c r="ASC25"/>
      <c r="ASD25"/>
      <c r="ASE25"/>
      <c r="ASF25"/>
      <c r="ASG25"/>
      <c r="ASH25"/>
      <c r="ASI25"/>
      <c r="ASJ25"/>
      <c r="ASK25"/>
      <c r="ASL25"/>
      <c r="ASM25"/>
      <c r="ASN25"/>
      <c r="ASO25"/>
      <c r="ASP25"/>
      <c r="ASQ25"/>
      <c r="ASR25"/>
      <c r="ASS25"/>
      <c r="AST25"/>
      <c r="ASU25"/>
      <c r="ASV25"/>
      <c r="ASW25"/>
      <c r="ASX25"/>
      <c r="ASY25"/>
      <c r="ASZ25"/>
      <c r="ATA25"/>
      <c r="ATB25"/>
      <c r="ATC25"/>
      <c r="ATD25"/>
      <c r="ATE25"/>
      <c r="ATF25"/>
      <c r="ATG25"/>
      <c r="ATH25"/>
      <c r="ATI25"/>
      <c r="ATJ25"/>
      <c r="ATK25"/>
      <c r="ATL25"/>
      <c r="ATM25"/>
      <c r="ATN25"/>
      <c r="ATO25"/>
      <c r="ATP25"/>
      <c r="ATQ25"/>
      <c r="ATR25"/>
      <c r="ATS25"/>
      <c r="ATT25"/>
      <c r="ATU25"/>
      <c r="ATV25"/>
      <c r="ATW25"/>
      <c r="ATX25"/>
      <c r="ATY25"/>
      <c r="ATZ25"/>
      <c r="AUA25"/>
      <c r="AUB25"/>
      <c r="AUC25"/>
      <c r="AUD25"/>
      <c r="AUE25"/>
      <c r="AUF25"/>
      <c r="AUG25"/>
      <c r="AUH25"/>
      <c r="AUI25"/>
      <c r="AUJ25"/>
      <c r="AUK25"/>
      <c r="AUL25"/>
      <c r="AUM25"/>
      <c r="AUN25"/>
      <c r="AUO25"/>
      <c r="AUP25"/>
      <c r="AUQ25"/>
      <c r="AUR25"/>
      <c r="AUS25"/>
      <c r="AUT25"/>
      <c r="AUU25"/>
      <c r="AUV25"/>
      <c r="AUW25"/>
      <c r="AUX25"/>
      <c r="AUY25"/>
      <c r="AUZ25"/>
      <c r="AVA25"/>
      <c r="AVB25"/>
      <c r="AVC25"/>
      <c r="AVD25"/>
      <c r="AVE25"/>
      <c r="AVF25"/>
      <c r="AVG25"/>
      <c r="AVH25"/>
      <c r="AVI25"/>
      <c r="AVJ25"/>
      <c r="AVK25"/>
      <c r="AVL25"/>
      <c r="AVM25"/>
      <c r="AVN25"/>
      <c r="AVO25"/>
      <c r="AVP25"/>
      <c r="AVQ25"/>
      <c r="AVR25"/>
      <c r="AVS25"/>
      <c r="AVT25"/>
      <c r="AVU25"/>
      <c r="AVV25"/>
      <c r="AVW25"/>
      <c r="AVX25"/>
      <c r="AVY25"/>
      <c r="AVZ25"/>
      <c r="AWA25"/>
      <c r="AWB25"/>
      <c r="AWC25"/>
      <c r="AWD25"/>
      <c r="AWE25"/>
      <c r="AWF25"/>
      <c r="AWG25"/>
      <c r="AWH25"/>
      <c r="AWI25"/>
      <c r="AWJ25"/>
      <c r="AWK25"/>
      <c r="AWL25"/>
      <c r="AWM25"/>
      <c r="AWN25"/>
      <c r="AWO25"/>
      <c r="AWP25"/>
      <c r="AWQ25"/>
      <c r="AWR25"/>
      <c r="AWS25"/>
      <c r="AWT25"/>
      <c r="AWU25"/>
      <c r="AWV25"/>
      <c r="AWW25"/>
      <c r="AWX25"/>
      <c r="AWY25"/>
      <c r="AWZ25"/>
      <c r="AXA25"/>
      <c r="AXB25"/>
      <c r="AXC25"/>
      <c r="AXD25"/>
      <c r="AXE25"/>
      <c r="AXF25"/>
      <c r="AXG25"/>
      <c r="AXH25"/>
      <c r="AXI25"/>
      <c r="AXJ25"/>
      <c r="AXK25"/>
      <c r="AXL25"/>
      <c r="AXM25"/>
      <c r="AXN25"/>
      <c r="AXO25"/>
      <c r="AXP25"/>
      <c r="AXQ25"/>
      <c r="AXR25"/>
      <c r="AXS25"/>
      <c r="AXT25"/>
      <c r="AXU25"/>
      <c r="AXV25"/>
      <c r="AXW25"/>
      <c r="AXX25"/>
      <c r="AXY25"/>
      <c r="AXZ25"/>
      <c r="AYA25"/>
      <c r="AYB25"/>
      <c r="AYC25"/>
      <c r="AYD25"/>
      <c r="AYE25"/>
      <c r="AYF25"/>
      <c r="AYG25"/>
      <c r="AYH25"/>
      <c r="AYI25"/>
      <c r="AYJ25"/>
      <c r="AYK25"/>
      <c r="AYL25"/>
      <c r="AYM25"/>
      <c r="AYN25"/>
      <c r="AYO25"/>
      <c r="AYP25"/>
      <c r="AYQ25"/>
      <c r="AYR25"/>
      <c r="AYS25"/>
      <c r="AYT25"/>
      <c r="AYU25"/>
      <c r="AYV25"/>
      <c r="AYW25"/>
      <c r="AYX25"/>
      <c r="AYY25"/>
      <c r="AYZ25"/>
      <c r="AZA25"/>
      <c r="AZB25"/>
      <c r="AZC25"/>
      <c r="AZD25"/>
      <c r="AZE25"/>
      <c r="AZF25"/>
      <c r="AZG25"/>
      <c r="AZH25"/>
      <c r="AZI25"/>
      <c r="AZJ25"/>
      <c r="AZK25"/>
      <c r="AZL25"/>
      <c r="AZM25"/>
      <c r="AZN25"/>
      <c r="AZO25"/>
      <c r="AZP25"/>
      <c r="AZQ25"/>
      <c r="AZR25"/>
      <c r="AZS25"/>
      <c r="AZT25"/>
      <c r="AZU25"/>
      <c r="AZV25"/>
      <c r="AZW25"/>
      <c r="AZX25"/>
      <c r="AZY25"/>
      <c r="AZZ25"/>
      <c r="BAA25"/>
      <c r="BAB25"/>
      <c r="BAC25"/>
      <c r="BAD25"/>
      <c r="BAE25"/>
      <c r="BAF25"/>
      <c r="BAG25"/>
      <c r="BAH25"/>
      <c r="BAI25"/>
      <c r="BAJ25"/>
      <c r="BAK25"/>
      <c r="BAL25"/>
      <c r="BAM25"/>
      <c r="BAN25" s="28"/>
    </row>
    <row r="26" spans="1:1392" s="5" customFormat="1" ht="15.75" customHeight="1" x14ac:dyDescent="0.25">
      <c r="A26" s="92" t="s">
        <v>127</v>
      </c>
      <c r="B26" s="189">
        <v>30.6</v>
      </c>
      <c r="C26" s="189">
        <v>29.4</v>
      </c>
      <c r="D26" s="189">
        <v>37.700000000000003</v>
      </c>
      <c r="E26" s="189" t="s">
        <v>15</v>
      </c>
      <c r="F26" s="195" t="s">
        <v>15</v>
      </c>
      <c r="G26" s="255" t="s">
        <v>15</v>
      </c>
      <c r="H26" s="153"/>
      <c r="I26" s="63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  <c r="AMK26"/>
      <c r="AML26"/>
      <c r="AMM26"/>
      <c r="AMN26"/>
      <c r="AMO26"/>
      <c r="AMP26"/>
      <c r="AMQ26"/>
      <c r="AMR26"/>
      <c r="AMS26"/>
      <c r="AMT26"/>
      <c r="AMU26"/>
      <c r="AMV26"/>
      <c r="AMW26"/>
      <c r="AMX26"/>
      <c r="AMY26"/>
      <c r="AMZ26"/>
      <c r="ANA26"/>
      <c r="ANB26"/>
      <c r="ANC26"/>
      <c r="AND26"/>
      <c r="ANE26"/>
      <c r="ANF26"/>
      <c r="ANG26"/>
      <c r="ANH26"/>
      <c r="ANI26"/>
      <c r="ANJ26"/>
      <c r="ANK26"/>
      <c r="ANL26"/>
      <c r="ANM26"/>
      <c r="ANN26"/>
      <c r="ANO26"/>
      <c r="ANP26"/>
      <c r="ANQ26"/>
      <c r="ANR26"/>
      <c r="ANS26"/>
      <c r="ANT26"/>
      <c r="ANU26"/>
      <c r="ANV26"/>
      <c r="ANW26"/>
      <c r="ANX26"/>
      <c r="ANY26"/>
      <c r="ANZ26"/>
      <c r="AOA26"/>
      <c r="AOB26"/>
      <c r="AOC26"/>
      <c r="AOD26"/>
      <c r="AOE26"/>
      <c r="AOF26"/>
      <c r="AOG26"/>
      <c r="AOH26"/>
      <c r="AOI26"/>
      <c r="AOJ26"/>
      <c r="AOK26"/>
      <c r="AOL26"/>
      <c r="AOM26"/>
      <c r="AON26"/>
      <c r="AOO26"/>
      <c r="AOP26"/>
      <c r="AOQ26"/>
      <c r="AOR26"/>
      <c r="AOS26"/>
      <c r="AOT26"/>
      <c r="AOU26"/>
      <c r="AOV26"/>
      <c r="AOW26"/>
      <c r="AOX26"/>
      <c r="AOY26"/>
      <c r="AOZ26"/>
      <c r="APA26"/>
      <c r="APB26"/>
      <c r="APC26"/>
      <c r="APD26"/>
      <c r="APE26"/>
      <c r="APF26"/>
      <c r="APG26"/>
      <c r="APH26"/>
      <c r="API26"/>
      <c r="APJ26"/>
      <c r="APK26"/>
      <c r="APL26"/>
      <c r="APM26"/>
      <c r="APN26"/>
      <c r="APO26"/>
      <c r="APP26"/>
      <c r="APQ26"/>
      <c r="APR26"/>
      <c r="APS26"/>
      <c r="APT26"/>
      <c r="APU26"/>
      <c r="APV26"/>
      <c r="APW26"/>
      <c r="APX26"/>
      <c r="APY26"/>
      <c r="APZ26"/>
      <c r="AQA26"/>
      <c r="AQB26"/>
      <c r="AQC26"/>
      <c r="AQD26"/>
      <c r="AQE26"/>
      <c r="AQF26"/>
      <c r="AQG26"/>
      <c r="AQH26"/>
      <c r="AQI26"/>
      <c r="AQJ26"/>
      <c r="AQK26"/>
      <c r="AQL26"/>
      <c r="AQM26"/>
      <c r="AQN26"/>
      <c r="AQO26"/>
      <c r="AQP26"/>
      <c r="AQQ26"/>
      <c r="AQR26"/>
      <c r="AQS26"/>
      <c r="AQT26"/>
      <c r="AQU26"/>
      <c r="AQV26"/>
      <c r="AQW26"/>
      <c r="AQX26"/>
      <c r="AQY26"/>
      <c r="AQZ26"/>
      <c r="ARA26"/>
      <c r="ARB26"/>
      <c r="ARC26"/>
      <c r="ARD26"/>
      <c r="ARE26"/>
      <c r="ARF26"/>
      <c r="ARG26"/>
      <c r="ARH26"/>
      <c r="ARI26"/>
      <c r="ARJ26"/>
      <c r="ARK26"/>
      <c r="ARL26"/>
      <c r="ARM26"/>
      <c r="ARN26"/>
      <c r="ARO26"/>
      <c r="ARP26"/>
      <c r="ARQ26"/>
      <c r="ARR26"/>
      <c r="ARS26"/>
      <c r="ART26"/>
      <c r="ARU26"/>
      <c r="ARV26"/>
      <c r="ARW26"/>
      <c r="ARX26"/>
      <c r="ARY26"/>
      <c r="ARZ26"/>
      <c r="ASA26"/>
      <c r="ASB26"/>
      <c r="ASC26"/>
      <c r="ASD26"/>
      <c r="ASE26"/>
      <c r="ASF26"/>
      <c r="ASG26"/>
      <c r="ASH26"/>
      <c r="ASI26"/>
      <c r="ASJ26"/>
      <c r="ASK26"/>
      <c r="ASL26"/>
      <c r="ASM26"/>
      <c r="ASN26"/>
      <c r="ASO26"/>
      <c r="ASP26"/>
      <c r="ASQ26"/>
      <c r="ASR26"/>
      <c r="ASS26"/>
      <c r="AST26"/>
      <c r="ASU26"/>
      <c r="ASV26"/>
      <c r="ASW26"/>
      <c r="ASX26"/>
      <c r="ASY26"/>
      <c r="ASZ26"/>
      <c r="ATA26"/>
      <c r="ATB26"/>
      <c r="ATC26"/>
      <c r="ATD26"/>
      <c r="ATE26"/>
      <c r="ATF26"/>
      <c r="ATG26"/>
      <c r="ATH26"/>
      <c r="ATI26"/>
      <c r="ATJ26"/>
      <c r="ATK26"/>
      <c r="ATL26"/>
      <c r="ATM26"/>
      <c r="ATN26"/>
      <c r="ATO26"/>
      <c r="ATP26"/>
      <c r="ATQ26"/>
      <c r="ATR26"/>
      <c r="ATS26"/>
      <c r="ATT26"/>
      <c r="ATU26"/>
      <c r="ATV26"/>
      <c r="ATW26"/>
      <c r="ATX26"/>
      <c r="ATY26"/>
      <c r="ATZ26"/>
      <c r="AUA26"/>
      <c r="AUB26"/>
      <c r="AUC26"/>
      <c r="AUD26"/>
      <c r="AUE26"/>
      <c r="AUF26"/>
      <c r="AUG26"/>
      <c r="AUH26"/>
      <c r="AUI26"/>
      <c r="AUJ26"/>
      <c r="AUK26"/>
      <c r="AUL26"/>
      <c r="AUM26"/>
      <c r="AUN26"/>
      <c r="AUO26"/>
      <c r="AUP26"/>
      <c r="AUQ26"/>
      <c r="AUR26"/>
      <c r="AUS26"/>
      <c r="AUT26"/>
      <c r="AUU26"/>
      <c r="AUV26"/>
      <c r="AUW26"/>
      <c r="AUX26"/>
      <c r="AUY26"/>
      <c r="AUZ26"/>
      <c r="AVA26"/>
      <c r="AVB26"/>
      <c r="AVC26"/>
      <c r="AVD26"/>
      <c r="AVE26"/>
      <c r="AVF26"/>
      <c r="AVG26"/>
      <c r="AVH26"/>
      <c r="AVI26"/>
      <c r="AVJ26"/>
      <c r="AVK26"/>
      <c r="AVL26"/>
      <c r="AVM26"/>
      <c r="AVN26"/>
      <c r="AVO26"/>
      <c r="AVP26"/>
      <c r="AVQ26"/>
      <c r="AVR26"/>
      <c r="AVS26"/>
      <c r="AVT26"/>
      <c r="AVU26"/>
      <c r="AVV26"/>
      <c r="AVW26"/>
      <c r="AVX26"/>
      <c r="AVY26"/>
      <c r="AVZ26"/>
      <c r="AWA26"/>
      <c r="AWB26"/>
      <c r="AWC26"/>
      <c r="AWD26"/>
      <c r="AWE26"/>
      <c r="AWF26"/>
      <c r="AWG26"/>
      <c r="AWH26"/>
      <c r="AWI26"/>
      <c r="AWJ26"/>
      <c r="AWK26"/>
      <c r="AWL26"/>
      <c r="AWM26"/>
      <c r="AWN26"/>
      <c r="AWO26"/>
      <c r="AWP26"/>
      <c r="AWQ26"/>
      <c r="AWR26"/>
      <c r="AWS26"/>
      <c r="AWT26"/>
      <c r="AWU26"/>
      <c r="AWV26"/>
      <c r="AWW26"/>
      <c r="AWX26"/>
      <c r="AWY26"/>
      <c r="AWZ26"/>
      <c r="AXA26"/>
      <c r="AXB26"/>
      <c r="AXC26"/>
      <c r="AXD26"/>
      <c r="AXE26"/>
      <c r="AXF26"/>
      <c r="AXG26"/>
      <c r="AXH26"/>
      <c r="AXI26"/>
      <c r="AXJ26"/>
      <c r="AXK26"/>
      <c r="AXL26"/>
      <c r="AXM26"/>
      <c r="AXN26"/>
      <c r="AXO26"/>
      <c r="AXP26"/>
      <c r="AXQ26"/>
      <c r="AXR26"/>
      <c r="AXS26"/>
      <c r="AXT26"/>
      <c r="AXU26"/>
      <c r="AXV26"/>
      <c r="AXW26"/>
      <c r="AXX26"/>
      <c r="AXY26"/>
      <c r="AXZ26"/>
      <c r="AYA26"/>
      <c r="AYB26"/>
      <c r="AYC26"/>
      <c r="AYD26"/>
      <c r="AYE26"/>
      <c r="AYF26"/>
      <c r="AYG26"/>
      <c r="AYH26"/>
      <c r="AYI26"/>
      <c r="AYJ26"/>
      <c r="AYK26"/>
      <c r="AYL26"/>
      <c r="AYM26"/>
      <c r="AYN26"/>
      <c r="AYO26"/>
      <c r="AYP26"/>
      <c r="AYQ26"/>
      <c r="AYR26"/>
      <c r="AYS26"/>
      <c r="AYT26"/>
      <c r="AYU26"/>
      <c r="AYV26"/>
      <c r="AYW26"/>
      <c r="AYX26"/>
      <c r="AYY26"/>
      <c r="AYZ26"/>
      <c r="AZA26"/>
      <c r="AZB26"/>
      <c r="AZC26"/>
      <c r="AZD26"/>
      <c r="AZE26"/>
      <c r="AZF26"/>
      <c r="AZG26"/>
      <c r="AZH26"/>
      <c r="AZI26"/>
      <c r="AZJ26"/>
      <c r="AZK26"/>
      <c r="AZL26"/>
      <c r="AZM26"/>
      <c r="AZN26"/>
      <c r="AZO26"/>
      <c r="AZP26"/>
      <c r="AZQ26"/>
      <c r="AZR26"/>
      <c r="AZS26"/>
      <c r="AZT26"/>
      <c r="AZU26"/>
      <c r="AZV26"/>
      <c r="AZW26"/>
      <c r="AZX26"/>
      <c r="AZY26"/>
      <c r="AZZ26"/>
      <c r="BAA26"/>
      <c r="BAB26"/>
      <c r="BAC26"/>
      <c r="BAD26"/>
      <c r="BAE26"/>
      <c r="BAF26"/>
      <c r="BAG26"/>
      <c r="BAH26"/>
      <c r="BAI26"/>
      <c r="BAJ26"/>
      <c r="BAK26"/>
      <c r="BAL26"/>
      <c r="BAM26"/>
      <c r="BAN26" s="28"/>
    </row>
    <row r="27" spans="1:1392" ht="15.75" customHeight="1" x14ac:dyDescent="0.25">
      <c r="A27" s="92" t="s">
        <v>129</v>
      </c>
      <c r="B27" s="189" t="s">
        <v>15</v>
      </c>
      <c r="C27" s="189" t="s">
        <v>15</v>
      </c>
      <c r="D27" s="189" t="s">
        <v>15</v>
      </c>
      <c r="E27" s="189" t="s">
        <v>15</v>
      </c>
      <c r="F27" s="195" t="s">
        <v>15</v>
      </c>
      <c r="G27" s="255" t="s">
        <v>15</v>
      </c>
      <c r="H27" s="63"/>
    </row>
    <row r="28" spans="1:1392" ht="15.75" customHeight="1" x14ac:dyDescent="0.25">
      <c r="A28" s="93" t="s">
        <v>130</v>
      </c>
      <c r="B28" s="190" t="s">
        <v>15</v>
      </c>
      <c r="C28" s="190" t="s">
        <v>15</v>
      </c>
      <c r="D28" s="190" t="s">
        <v>15</v>
      </c>
      <c r="E28" s="190" t="s">
        <v>15</v>
      </c>
      <c r="F28" s="196" t="s">
        <v>15</v>
      </c>
      <c r="G28" s="256" t="s">
        <v>15</v>
      </c>
      <c r="H28" s="63"/>
    </row>
    <row r="29" spans="1:1392" ht="18" customHeight="1" x14ac:dyDescent="0.25">
      <c r="F29" s="7"/>
    </row>
    <row r="30" spans="1:1392" x14ac:dyDescent="0.25">
      <c r="F30"/>
    </row>
    <row r="31" spans="1:1392" x14ac:dyDescent="0.25">
      <c r="F31"/>
    </row>
    <row r="32" spans="1:1392" x14ac:dyDescent="0.25">
      <c r="F32"/>
    </row>
    <row r="33" spans="6:6" x14ac:dyDescent="0.25">
      <c r="F33"/>
    </row>
    <row r="34" spans="6:6" x14ac:dyDescent="0.25">
      <c r="F34"/>
    </row>
    <row r="35" spans="6:6" x14ac:dyDescent="0.25">
      <c r="F35"/>
    </row>
    <row r="36" spans="6:6" x14ac:dyDescent="0.25">
      <c r="F36"/>
    </row>
    <row r="37" spans="6:6" x14ac:dyDescent="0.25">
      <c r="F37"/>
    </row>
    <row r="38" spans="6:6" x14ac:dyDescent="0.25">
      <c r="F38"/>
    </row>
    <row r="39" spans="6:6" x14ac:dyDescent="0.25">
      <c r="F39"/>
    </row>
    <row r="40" spans="6:6" x14ac:dyDescent="0.25">
      <c r="F40"/>
    </row>
    <row r="41" spans="6:6" x14ac:dyDescent="0.25">
      <c r="F41"/>
    </row>
    <row r="42" spans="6:6" x14ac:dyDescent="0.25">
      <c r="F42"/>
    </row>
    <row r="43" spans="6:6" x14ac:dyDescent="0.25">
      <c r="F43"/>
    </row>
    <row r="44" spans="6:6" x14ac:dyDescent="0.25">
      <c r="F44"/>
    </row>
    <row r="45" spans="6:6" x14ac:dyDescent="0.25">
      <c r="F45"/>
    </row>
    <row r="46" spans="6:6" x14ac:dyDescent="0.25">
      <c r="F46"/>
    </row>
    <row r="47" spans="6:6" x14ac:dyDescent="0.25">
      <c r="F47"/>
    </row>
    <row r="48" spans="6:6" x14ac:dyDescent="0.25">
      <c r="F48"/>
    </row>
    <row r="49" spans="6:6" x14ac:dyDescent="0.25">
      <c r="F49"/>
    </row>
    <row r="50" spans="6:6" x14ac:dyDescent="0.25">
      <c r="F50"/>
    </row>
    <row r="51" spans="6:6" x14ac:dyDescent="0.25">
      <c r="F51"/>
    </row>
    <row r="52" spans="6:6" x14ac:dyDescent="0.25">
      <c r="F52"/>
    </row>
    <row r="53" spans="6:6" x14ac:dyDescent="0.25">
      <c r="F53"/>
    </row>
    <row r="54" spans="6:6" x14ac:dyDescent="0.25">
      <c r="F54"/>
    </row>
    <row r="55" spans="6:6" x14ac:dyDescent="0.25">
      <c r="F55"/>
    </row>
    <row r="56" spans="6:6" x14ac:dyDescent="0.25">
      <c r="F56"/>
    </row>
    <row r="57" spans="6:6" x14ac:dyDescent="0.25">
      <c r="F57"/>
    </row>
    <row r="58" spans="6:6" x14ac:dyDescent="0.25">
      <c r="F58"/>
    </row>
    <row r="59" spans="6:6" x14ac:dyDescent="0.25">
      <c r="F59"/>
    </row>
    <row r="60" spans="6:6" x14ac:dyDescent="0.25">
      <c r="F60"/>
    </row>
    <row r="61" spans="6:6" x14ac:dyDescent="0.25">
      <c r="F61"/>
    </row>
    <row r="62" spans="6:6" x14ac:dyDescent="0.25">
      <c r="F62"/>
    </row>
    <row r="63" spans="6:6" x14ac:dyDescent="0.25">
      <c r="F63"/>
    </row>
    <row r="64" spans="6:6" x14ac:dyDescent="0.25">
      <c r="F64"/>
    </row>
    <row r="65" spans="6:6" x14ac:dyDescent="0.25">
      <c r="F65"/>
    </row>
    <row r="66" spans="6:6" x14ac:dyDescent="0.25">
      <c r="F66"/>
    </row>
    <row r="67" spans="6:6" x14ac:dyDescent="0.25">
      <c r="F67"/>
    </row>
    <row r="68" spans="6:6" x14ac:dyDescent="0.25">
      <c r="F68"/>
    </row>
    <row r="69" spans="6:6" x14ac:dyDescent="0.25">
      <c r="F69"/>
    </row>
    <row r="70" spans="6:6" x14ac:dyDescent="0.25">
      <c r="F70"/>
    </row>
    <row r="71" spans="6:6" x14ac:dyDescent="0.25">
      <c r="F71"/>
    </row>
    <row r="72" spans="6:6" x14ac:dyDescent="0.25">
      <c r="F72"/>
    </row>
    <row r="73" spans="6:6" x14ac:dyDescent="0.25">
      <c r="F73"/>
    </row>
    <row r="74" spans="6:6" x14ac:dyDescent="0.25">
      <c r="F74"/>
    </row>
    <row r="75" spans="6:6" x14ac:dyDescent="0.25">
      <c r="F75"/>
    </row>
    <row r="76" spans="6:6" x14ac:dyDescent="0.25">
      <c r="F76"/>
    </row>
    <row r="77" spans="6:6" x14ac:dyDescent="0.25">
      <c r="F77"/>
    </row>
    <row r="78" spans="6:6" x14ac:dyDescent="0.25">
      <c r="F78"/>
    </row>
    <row r="79" spans="6:6" x14ac:dyDescent="0.25">
      <c r="F79"/>
    </row>
    <row r="80" spans="6:6" x14ac:dyDescent="0.25">
      <c r="F80"/>
    </row>
    <row r="81" spans="6:6" x14ac:dyDescent="0.25">
      <c r="F81"/>
    </row>
    <row r="82" spans="6:6" x14ac:dyDescent="0.25">
      <c r="F82"/>
    </row>
    <row r="83" spans="6:6" x14ac:dyDescent="0.25">
      <c r="F83"/>
    </row>
    <row r="84" spans="6:6" x14ac:dyDescent="0.25">
      <c r="F84"/>
    </row>
    <row r="85" spans="6:6" x14ac:dyDescent="0.25">
      <c r="F85"/>
    </row>
    <row r="86" spans="6:6" x14ac:dyDescent="0.25">
      <c r="F86"/>
    </row>
    <row r="87" spans="6:6" x14ac:dyDescent="0.25">
      <c r="F87"/>
    </row>
    <row r="88" spans="6:6" x14ac:dyDescent="0.25">
      <c r="F88"/>
    </row>
    <row r="89" spans="6:6" x14ac:dyDescent="0.25">
      <c r="F89"/>
    </row>
    <row r="90" spans="6:6" x14ac:dyDescent="0.25">
      <c r="F90"/>
    </row>
    <row r="91" spans="6:6" x14ac:dyDescent="0.25">
      <c r="F91"/>
    </row>
    <row r="92" spans="6:6" x14ac:dyDescent="0.25">
      <c r="F92"/>
    </row>
    <row r="93" spans="6:6" x14ac:dyDescent="0.25">
      <c r="F93"/>
    </row>
    <row r="94" spans="6:6" x14ac:dyDescent="0.25">
      <c r="F94"/>
    </row>
    <row r="95" spans="6:6" x14ac:dyDescent="0.25">
      <c r="F95"/>
    </row>
    <row r="96" spans="6:6" x14ac:dyDescent="0.25">
      <c r="F96"/>
    </row>
    <row r="97" spans="6:6" x14ac:dyDescent="0.25">
      <c r="F97"/>
    </row>
    <row r="98" spans="6:6" x14ac:dyDescent="0.25">
      <c r="F98"/>
    </row>
    <row r="99" spans="6:6" x14ac:dyDescent="0.25">
      <c r="F99"/>
    </row>
    <row r="100" spans="6:6" x14ac:dyDescent="0.25">
      <c r="F100"/>
    </row>
    <row r="101" spans="6:6" x14ac:dyDescent="0.25">
      <c r="F101"/>
    </row>
    <row r="102" spans="6:6" x14ac:dyDescent="0.25">
      <c r="F102"/>
    </row>
    <row r="103" spans="6:6" x14ac:dyDescent="0.25">
      <c r="F103"/>
    </row>
    <row r="104" spans="6:6" x14ac:dyDescent="0.25">
      <c r="F104"/>
    </row>
    <row r="105" spans="6:6" x14ac:dyDescent="0.25">
      <c r="F105"/>
    </row>
    <row r="106" spans="6:6" x14ac:dyDescent="0.25">
      <c r="F106"/>
    </row>
    <row r="107" spans="6:6" x14ac:dyDescent="0.25">
      <c r="F107"/>
    </row>
    <row r="108" spans="6:6" x14ac:dyDescent="0.25">
      <c r="F108"/>
    </row>
    <row r="109" spans="6:6" x14ac:dyDescent="0.25">
      <c r="F109"/>
    </row>
    <row r="110" spans="6:6" x14ac:dyDescent="0.25">
      <c r="F110"/>
    </row>
    <row r="111" spans="6:6" x14ac:dyDescent="0.25">
      <c r="F111"/>
    </row>
    <row r="112" spans="6:6" x14ac:dyDescent="0.25">
      <c r="F112"/>
    </row>
    <row r="113" spans="6:6" x14ac:dyDescent="0.25">
      <c r="F113"/>
    </row>
    <row r="114" spans="6:6" x14ac:dyDescent="0.25">
      <c r="F114"/>
    </row>
    <row r="115" spans="6:6" x14ac:dyDescent="0.25">
      <c r="F115"/>
    </row>
    <row r="116" spans="6:6" x14ac:dyDescent="0.25">
      <c r="F116"/>
    </row>
    <row r="117" spans="6:6" x14ac:dyDescent="0.25">
      <c r="F117"/>
    </row>
    <row r="118" spans="6:6" x14ac:dyDescent="0.25">
      <c r="F118"/>
    </row>
    <row r="119" spans="6:6" x14ac:dyDescent="0.25">
      <c r="F119"/>
    </row>
    <row r="120" spans="6:6" x14ac:dyDescent="0.25">
      <c r="F120"/>
    </row>
    <row r="121" spans="6:6" x14ac:dyDescent="0.25">
      <c r="F121"/>
    </row>
    <row r="122" spans="6:6" x14ac:dyDescent="0.25">
      <c r="F122"/>
    </row>
    <row r="123" spans="6:6" x14ac:dyDescent="0.25">
      <c r="F123"/>
    </row>
    <row r="124" spans="6:6" x14ac:dyDescent="0.25">
      <c r="F124"/>
    </row>
    <row r="125" spans="6:6" x14ac:dyDescent="0.25">
      <c r="F125"/>
    </row>
    <row r="126" spans="6:6" x14ac:dyDescent="0.25">
      <c r="F126"/>
    </row>
    <row r="127" spans="6:6" x14ac:dyDescent="0.25">
      <c r="F127"/>
    </row>
    <row r="128" spans="6:6" x14ac:dyDescent="0.25">
      <c r="F128"/>
    </row>
    <row r="129" spans="6:6" x14ac:dyDescent="0.25">
      <c r="F129"/>
    </row>
    <row r="130" spans="6:6" x14ac:dyDescent="0.25">
      <c r="F130"/>
    </row>
    <row r="131" spans="6:6" x14ac:dyDescent="0.25">
      <c r="F131"/>
    </row>
    <row r="132" spans="6:6" x14ac:dyDescent="0.25">
      <c r="F132"/>
    </row>
    <row r="133" spans="6:6" x14ac:dyDescent="0.25">
      <c r="F133"/>
    </row>
    <row r="134" spans="6:6" x14ac:dyDescent="0.25">
      <c r="F134"/>
    </row>
    <row r="135" spans="6:6" x14ac:dyDescent="0.25">
      <c r="F135"/>
    </row>
    <row r="136" spans="6:6" x14ac:dyDescent="0.25">
      <c r="F136"/>
    </row>
    <row r="137" spans="6:6" x14ac:dyDescent="0.25">
      <c r="F137"/>
    </row>
    <row r="138" spans="6:6" x14ac:dyDescent="0.25">
      <c r="F138"/>
    </row>
    <row r="139" spans="6:6" x14ac:dyDescent="0.25">
      <c r="F139"/>
    </row>
    <row r="140" spans="6:6" x14ac:dyDescent="0.25">
      <c r="F140"/>
    </row>
    <row r="141" spans="6:6" x14ac:dyDescent="0.25">
      <c r="F141"/>
    </row>
    <row r="142" spans="6:6" x14ac:dyDescent="0.25">
      <c r="F142"/>
    </row>
    <row r="143" spans="6:6" x14ac:dyDescent="0.25">
      <c r="F143"/>
    </row>
    <row r="144" spans="6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</sheetData>
  <mergeCells count="2">
    <mergeCell ref="A2:G2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19" orientation="landscape" useFirstPageNumber="1" r:id="rId1"/>
  <headerFooter>
    <oddHeader>&amp;C&amp;"Times New Roman,курсив"Всероссийская перепись населения 2020 года</oddHeader>
    <oddFooter>&amp;C&amp;"Times New Roman,курсив"Численность и размещение населения Томской области&amp;G&amp;R&amp;P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28"/>
  <sheetViews>
    <sheetView workbookViewId="0">
      <selection activeCell="J25" sqref="J25"/>
    </sheetView>
  </sheetViews>
  <sheetFormatPr defaultRowHeight="15" x14ac:dyDescent="0.25"/>
  <cols>
    <col min="1" max="1" width="38" customWidth="1"/>
    <col min="2" max="7" width="14.140625" customWidth="1"/>
  </cols>
  <sheetData>
    <row r="1" spans="1:7" ht="43.5" customHeight="1" x14ac:dyDescent="0.25">
      <c r="A1" s="534" t="s">
        <v>1130</v>
      </c>
      <c r="B1" s="534"/>
      <c r="C1" s="534"/>
      <c r="D1" s="534"/>
      <c r="E1" s="534"/>
      <c r="F1" s="534"/>
      <c r="G1" s="534"/>
    </row>
    <row r="2" spans="1:7" ht="14.25" customHeight="1" x14ac:dyDescent="0.25">
      <c r="A2" s="562" t="s">
        <v>809</v>
      </c>
      <c r="B2" s="562"/>
      <c r="C2" s="562"/>
      <c r="D2" s="562"/>
      <c r="E2" s="562"/>
      <c r="F2" s="562"/>
      <c r="G2" s="562"/>
    </row>
    <row r="3" spans="1:7" ht="18" customHeight="1" x14ac:dyDescent="0.25">
      <c r="A3" s="99"/>
      <c r="B3" s="44">
        <v>1970</v>
      </c>
      <c r="C3" s="44">
        <v>1979</v>
      </c>
      <c r="D3" s="44">
        <v>1989</v>
      </c>
      <c r="E3" s="44">
        <v>2002</v>
      </c>
      <c r="F3" s="94">
        <v>2010</v>
      </c>
      <c r="G3" s="94">
        <v>2020</v>
      </c>
    </row>
    <row r="4" spans="1:7" ht="18" customHeight="1" x14ac:dyDescent="0.25">
      <c r="A4" s="96" t="s">
        <v>160</v>
      </c>
      <c r="B4" s="148">
        <v>40.799999999999997</v>
      </c>
      <c r="C4" s="148">
        <v>34.4</v>
      </c>
      <c r="D4" s="148">
        <v>31.1</v>
      </c>
      <c r="E4" s="148">
        <v>32.299999999999997</v>
      </c>
      <c r="F4" s="149">
        <v>29.8</v>
      </c>
      <c r="G4" s="300">
        <v>28.7</v>
      </c>
    </row>
    <row r="5" spans="1:7" s="17" customFormat="1" ht="18" customHeight="1" x14ac:dyDescent="0.25">
      <c r="A5" s="97" t="s">
        <v>777</v>
      </c>
      <c r="B5" s="150"/>
      <c r="C5" s="150"/>
      <c r="D5" s="150"/>
      <c r="E5" s="150"/>
      <c r="F5" s="151"/>
      <c r="G5" s="151"/>
    </row>
    <row r="6" spans="1:7" ht="18" customHeight="1" x14ac:dyDescent="0.25">
      <c r="A6" s="111" t="s">
        <v>768</v>
      </c>
      <c r="B6" s="152">
        <v>0.1</v>
      </c>
      <c r="C6" s="152">
        <v>0.2</v>
      </c>
      <c r="D6" s="152">
        <v>0.2</v>
      </c>
      <c r="E6" s="152" t="s">
        <v>15</v>
      </c>
      <c r="F6" s="153">
        <v>3.9</v>
      </c>
      <c r="G6" s="153">
        <v>3.6</v>
      </c>
    </row>
    <row r="7" spans="1:7" ht="18" customHeight="1" x14ac:dyDescent="0.25">
      <c r="A7" s="111" t="s">
        <v>769</v>
      </c>
      <c r="B7" s="152" t="s">
        <v>15</v>
      </c>
      <c r="C7" s="152" t="s">
        <v>15</v>
      </c>
      <c r="D7" s="152">
        <v>55.7</v>
      </c>
      <c r="E7" s="152">
        <v>36.700000000000003</v>
      </c>
      <c r="F7" s="153">
        <v>37.9</v>
      </c>
      <c r="G7" s="153">
        <v>31.7</v>
      </c>
    </row>
    <row r="8" spans="1:7" ht="18" customHeight="1" x14ac:dyDescent="0.25">
      <c r="A8" s="111" t="s">
        <v>771</v>
      </c>
      <c r="B8" s="152" t="s">
        <v>15</v>
      </c>
      <c r="C8" s="152" t="s">
        <v>15</v>
      </c>
      <c r="D8" s="152" t="s">
        <v>15</v>
      </c>
      <c r="E8" s="152">
        <v>5.6</v>
      </c>
      <c r="F8" s="153">
        <v>5.8</v>
      </c>
      <c r="G8" s="153">
        <v>5.6</v>
      </c>
    </row>
    <row r="9" spans="1:7" ht="18" customHeight="1" x14ac:dyDescent="0.25">
      <c r="A9" s="111" t="s">
        <v>770</v>
      </c>
      <c r="B9" s="152" t="s">
        <v>15</v>
      </c>
      <c r="C9" s="152">
        <v>1.7</v>
      </c>
      <c r="D9" s="152" t="s">
        <v>15</v>
      </c>
      <c r="E9" s="152" t="s">
        <v>15</v>
      </c>
      <c r="F9" s="154" t="s">
        <v>15</v>
      </c>
      <c r="G9" s="154" t="s">
        <v>15</v>
      </c>
    </row>
    <row r="10" spans="1:7" s="8" customFormat="1" ht="18" customHeight="1" x14ac:dyDescent="0.25">
      <c r="A10" s="97" t="s">
        <v>832</v>
      </c>
      <c r="B10" s="150"/>
      <c r="C10" s="150"/>
      <c r="D10" s="150"/>
      <c r="E10" s="150"/>
      <c r="F10" s="155"/>
      <c r="G10" s="155"/>
    </row>
    <row r="11" spans="1:7" ht="18" customHeight="1" x14ac:dyDescent="0.25">
      <c r="A11" s="111" t="s">
        <v>132</v>
      </c>
      <c r="B11" s="152">
        <v>52.5</v>
      </c>
      <c r="C11" s="152">
        <v>100</v>
      </c>
      <c r="D11" s="152">
        <v>100</v>
      </c>
      <c r="E11" s="152">
        <v>100</v>
      </c>
      <c r="F11" s="153">
        <v>100</v>
      </c>
      <c r="G11" s="153">
        <v>100</v>
      </c>
    </row>
    <row r="12" spans="1:7" ht="18" customHeight="1" x14ac:dyDescent="0.25">
      <c r="A12" s="111" t="s">
        <v>134</v>
      </c>
      <c r="B12" s="152">
        <v>82.6</v>
      </c>
      <c r="C12" s="152">
        <v>82</v>
      </c>
      <c r="D12" s="152">
        <v>81.400000000000006</v>
      </c>
      <c r="E12" s="152">
        <v>31.5</v>
      </c>
      <c r="F12" s="153">
        <v>29.7</v>
      </c>
      <c r="G12" s="153">
        <v>26.4</v>
      </c>
    </row>
    <row r="13" spans="1:7" ht="18" customHeight="1" x14ac:dyDescent="0.25">
      <c r="A13" s="111" t="s">
        <v>133</v>
      </c>
      <c r="B13" s="152">
        <v>100</v>
      </c>
      <c r="C13" s="152">
        <v>100</v>
      </c>
      <c r="D13" s="152">
        <v>100</v>
      </c>
      <c r="E13" s="152">
        <v>100</v>
      </c>
      <c r="F13" s="153">
        <v>100</v>
      </c>
      <c r="G13" s="153">
        <v>100</v>
      </c>
    </row>
    <row r="14" spans="1:7" ht="18" customHeight="1" x14ac:dyDescent="0.25">
      <c r="A14" s="111" t="s">
        <v>135</v>
      </c>
      <c r="B14" s="152">
        <v>73.3</v>
      </c>
      <c r="C14" s="152">
        <v>70</v>
      </c>
      <c r="D14" s="152">
        <v>65.599999999999994</v>
      </c>
      <c r="E14" s="152">
        <v>55.2</v>
      </c>
      <c r="F14" s="153">
        <v>53.1</v>
      </c>
      <c r="G14" s="153">
        <v>46.6</v>
      </c>
    </row>
    <row r="15" spans="1:7" ht="18" customHeight="1" x14ac:dyDescent="0.25">
      <c r="A15" s="111" t="s">
        <v>136</v>
      </c>
      <c r="B15" s="152">
        <v>100</v>
      </c>
      <c r="C15" s="152">
        <v>100</v>
      </c>
      <c r="D15" s="152">
        <v>100</v>
      </c>
      <c r="E15" s="152">
        <v>100</v>
      </c>
      <c r="F15" s="153">
        <v>100</v>
      </c>
      <c r="G15" s="153">
        <v>100</v>
      </c>
    </row>
    <row r="16" spans="1:7" ht="18" customHeight="1" x14ac:dyDescent="0.25">
      <c r="A16" s="111" t="s">
        <v>137</v>
      </c>
      <c r="B16" s="152">
        <v>75.7</v>
      </c>
      <c r="C16" s="152">
        <v>75</v>
      </c>
      <c r="D16" s="152">
        <v>71</v>
      </c>
      <c r="E16" s="152">
        <v>100</v>
      </c>
      <c r="F16" s="153">
        <v>100</v>
      </c>
      <c r="G16" s="153">
        <v>100</v>
      </c>
    </row>
    <row r="17" spans="1:8" ht="18" customHeight="1" x14ac:dyDescent="0.25">
      <c r="A17" s="111" t="s">
        <v>138</v>
      </c>
      <c r="B17" s="152">
        <v>100</v>
      </c>
      <c r="C17" s="152">
        <v>100</v>
      </c>
      <c r="D17" s="152">
        <v>100</v>
      </c>
      <c r="E17" s="152">
        <v>100</v>
      </c>
      <c r="F17" s="153">
        <v>100</v>
      </c>
      <c r="G17" s="153">
        <v>100</v>
      </c>
    </row>
    <row r="18" spans="1:8" ht="18" customHeight="1" x14ac:dyDescent="0.25">
      <c r="A18" s="111" t="s">
        <v>139</v>
      </c>
      <c r="B18" s="152">
        <v>66.8</v>
      </c>
      <c r="C18" s="152">
        <v>61.6</v>
      </c>
      <c r="D18" s="152">
        <v>58.6</v>
      </c>
      <c r="E18" s="152">
        <v>41</v>
      </c>
      <c r="F18" s="153">
        <v>41.4</v>
      </c>
      <c r="G18" s="153">
        <v>37.5</v>
      </c>
    </row>
    <row r="19" spans="1:8" ht="18" customHeight="1" x14ac:dyDescent="0.25">
      <c r="A19" s="111" t="s">
        <v>140</v>
      </c>
      <c r="B19" s="152">
        <v>71.2</v>
      </c>
      <c r="C19" s="152">
        <v>73.2</v>
      </c>
      <c r="D19" s="152">
        <v>76.3</v>
      </c>
      <c r="E19" s="152">
        <v>100</v>
      </c>
      <c r="F19" s="153">
        <v>100</v>
      </c>
      <c r="G19" s="153">
        <v>100</v>
      </c>
    </row>
    <row r="20" spans="1:8" ht="18" customHeight="1" x14ac:dyDescent="0.25">
      <c r="A20" s="111" t="s">
        <v>141</v>
      </c>
      <c r="B20" s="152">
        <v>67</v>
      </c>
      <c r="C20" s="152">
        <v>67.599999999999994</v>
      </c>
      <c r="D20" s="152">
        <v>68.8</v>
      </c>
      <c r="E20" s="152">
        <v>100</v>
      </c>
      <c r="F20" s="153">
        <v>100</v>
      </c>
      <c r="G20" s="153">
        <v>100</v>
      </c>
    </row>
    <row r="21" spans="1:8" ht="18" customHeight="1" x14ac:dyDescent="0.25">
      <c r="A21" s="111" t="s">
        <v>142</v>
      </c>
      <c r="B21" s="152">
        <v>100</v>
      </c>
      <c r="C21" s="152">
        <v>100</v>
      </c>
      <c r="D21" s="152">
        <v>100</v>
      </c>
      <c r="E21" s="152">
        <v>100</v>
      </c>
      <c r="F21" s="153">
        <v>100</v>
      </c>
      <c r="G21" s="153">
        <v>100</v>
      </c>
    </row>
    <row r="22" spans="1:8" ht="18" customHeight="1" x14ac:dyDescent="0.25">
      <c r="A22" s="111" t="s">
        <v>143</v>
      </c>
      <c r="B22" s="152">
        <v>84.8</v>
      </c>
      <c r="C22" s="152">
        <v>84.8</v>
      </c>
      <c r="D22" s="152">
        <v>87</v>
      </c>
      <c r="E22" s="152">
        <v>100</v>
      </c>
      <c r="F22" s="153">
        <v>100</v>
      </c>
      <c r="G22" s="153">
        <v>100</v>
      </c>
    </row>
    <row r="23" spans="1:8" ht="18" customHeight="1" x14ac:dyDescent="0.25">
      <c r="A23" s="111" t="s">
        <v>144</v>
      </c>
      <c r="B23" s="152">
        <v>100</v>
      </c>
      <c r="C23" s="152">
        <v>100</v>
      </c>
      <c r="D23" s="152">
        <v>100</v>
      </c>
      <c r="E23" s="152">
        <v>100</v>
      </c>
      <c r="F23" s="153">
        <v>100</v>
      </c>
      <c r="G23" s="153">
        <v>100</v>
      </c>
    </row>
    <row r="24" spans="1:8" ht="18" customHeight="1" x14ac:dyDescent="0.25">
      <c r="A24" s="111" t="s">
        <v>145</v>
      </c>
      <c r="B24" s="152">
        <v>69.400000000000006</v>
      </c>
      <c r="C24" s="152">
        <v>70.599999999999994</v>
      </c>
      <c r="D24" s="152">
        <v>62.3</v>
      </c>
      <c r="E24" s="152">
        <v>100</v>
      </c>
      <c r="F24" s="153">
        <v>100</v>
      </c>
      <c r="G24" s="153">
        <v>100</v>
      </c>
      <c r="H24" s="58"/>
    </row>
    <row r="25" spans="1:8" ht="18" customHeight="1" x14ac:dyDescent="0.25">
      <c r="A25" s="111" t="s">
        <v>146</v>
      </c>
      <c r="B25" s="152">
        <v>100</v>
      </c>
      <c r="C25" s="152">
        <v>100</v>
      </c>
      <c r="D25" s="152">
        <v>100</v>
      </c>
      <c r="E25" s="152">
        <v>100</v>
      </c>
      <c r="F25" s="153">
        <v>100</v>
      </c>
      <c r="G25" s="153">
        <v>100</v>
      </c>
    </row>
    <row r="26" spans="1:8" ht="18" customHeight="1" x14ac:dyDescent="0.25">
      <c r="A26" s="206" t="s">
        <v>147</v>
      </c>
      <c r="B26" s="156">
        <v>100</v>
      </c>
      <c r="C26" s="156">
        <v>100</v>
      </c>
      <c r="D26" s="156">
        <v>100</v>
      </c>
      <c r="E26" s="156">
        <v>100</v>
      </c>
      <c r="F26" s="157">
        <v>100</v>
      </c>
      <c r="G26" s="157">
        <v>100</v>
      </c>
    </row>
    <row r="28" spans="1:8" ht="18.75" x14ac:dyDescent="0.3">
      <c r="A28" s="23"/>
    </row>
  </sheetData>
  <mergeCells count="2">
    <mergeCell ref="A2:G2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20" orientation="landscape" useFirstPageNumber="1" verticalDpi="0" r:id="rId1"/>
  <headerFooter>
    <oddHeader>&amp;C&amp;"Times New Roman,курсив"Всероссийская перепись населения 2020 года</oddHeader>
    <oddFooter>&amp;L&amp;P&amp;C&amp;"Times New Roman,курсив"Численность и размещение населения Томской области&amp;G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A2995582DD27784DAAB41FCD89110E74" ma:contentTypeVersion="0" ma:contentTypeDescription="Создание документа." ma:contentTypeScope="" ma:versionID="d62511f36e4d18c0a68c8d3fd627d7d4">
  <xsd:schema xmlns:xsd="http://www.w3.org/2001/XMLSchema" xmlns:p="http://schemas.microsoft.com/office/2006/metadata/properties" targetNamespace="http://schemas.microsoft.com/office/2006/metadata/properties" ma:root="true" ma:fieldsID="53974d1da0c14f073d2cc649cae9f3e6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одержимого" ma:readOnly="tru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2A84CBF1-9633-494F-BAED-0D91E557AC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18637F26-A651-49EE-B093-845AB0646C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F6F525-1D74-4B00-A48B-9D030B5C46CC}">
  <ds:schemaRefs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6</vt:i4>
      </vt:variant>
    </vt:vector>
  </HeadingPairs>
  <TitlesOfParts>
    <vt:vector size="23" baseType="lpstr">
      <vt:lpstr>Т1</vt:lpstr>
      <vt:lpstr>Т2</vt:lpstr>
      <vt:lpstr>Т3</vt:lpstr>
      <vt:lpstr>Т4</vt:lpstr>
      <vt:lpstr>Т5</vt:lpstr>
      <vt:lpstr>Т6</vt:lpstr>
      <vt:lpstr>Т6а</vt:lpstr>
      <vt:lpstr>Т7</vt:lpstr>
      <vt:lpstr>Т8</vt:lpstr>
      <vt:lpstr>Т9</vt:lpstr>
      <vt:lpstr>Т10</vt:lpstr>
      <vt:lpstr>Т11</vt:lpstr>
      <vt:lpstr>Т12</vt:lpstr>
      <vt:lpstr>Т13</vt:lpstr>
      <vt:lpstr>Т15</vt:lpstr>
      <vt:lpstr>Т16</vt:lpstr>
      <vt:lpstr>Т17</vt:lpstr>
      <vt:lpstr>Т11!Заголовки_для_печати</vt:lpstr>
      <vt:lpstr>Т12!Заголовки_для_печати</vt:lpstr>
      <vt:lpstr>Т13!Заголовки_для_печати</vt:lpstr>
      <vt:lpstr>Т17!Заголовки_для_печати</vt:lpstr>
      <vt:lpstr>Т3!Заголовки_для_печати</vt:lpstr>
      <vt:lpstr>Т8!Заголовки_для_печати</vt:lpstr>
    </vt:vector>
  </TitlesOfParts>
  <Company>TomskStat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pcXP</dc:creator>
  <cp:lastModifiedBy>Плюснина Ольга Валентиновна</cp:lastModifiedBy>
  <cp:lastPrinted>2022-08-29T09:47:40Z</cp:lastPrinted>
  <dcterms:created xsi:type="dcterms:W3CDTF">2012-01-11T06:40:43Z</dcterms:created>
  <dcterms:modified xsi:type="dcterms:W3CDTF">2024-04-12T03:28:33Z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0x010100A2995582DD27784DAAB41FCD89110E74</vt:lpwstr>
  </property>
</Properties>
</file>